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1\Desktop\važni dokumenti\fin plan 2025\točka 4\"/>
    </mc:Choice>
  </mc:AlternateContent>
  <xr:revisionPtr revIDLastSave="0" documentId="13_ncr:1_{9C7EC324-F49A-479E-8FF8-088E038D29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 s="1"/>
  <c r="E93" i="1"/>
  <c r="G17" i="1"/>
  <c r="G18" i="1"/>
  <c r="G19" i="1"/>
  <c r="G20" i="1"/>
  <c r="G22" i="1"/>
  <c r="G23" i="1"/>
  <c r="G24" i="1"/>
  <c r="G25" i="1"/>
  <c r="G27" i="1"/>
  <c r="G28" i="1"/>
  <c r="G29" i="1"/>
  <c r="G36" i="1"/>
  <c r="G44" i="1"/>
  <c r="G73" i="1"/>
  <c r="G84" i="1"/>
  <c r="G93" i="1"/>
  <c r="G94" i="1"/>
  <c r="G100" i="1"/>
  <c r="G113" i="1"/>
  <c r="G114" i="1"/>
  <c r="G116" i="1"/>
  <c r="G120" i="1"/>
  <c r="G121" i="1"/>
  <c r="G122" i="1"/>
  <c r="G123" i="1"/>
  <c r="G124" i="1"/>
  <c r="G125" i="1"/>
  <c r="G127" i="1"/>
  <c r="G128" i="1"/>
  <c r="G129" i="1"/>
  <c r="G146" i="1"/>
  <c r="G153" i="1"/>
  <c r="G154" i="1"/>
  <c r="G155" i="1"/>
  <c r="G156" i="1"/>
  <c r="G157" i="1"/>
  <c r="G158" i="1"/>
  <c r="G159" i="1"/>
  <c r="G165" i="1"/>
  <c r="G167" i="1"/>
  <c r="F17" i="1"/>
  <c r="F18" i="1"/>
  <c r="F19" i="1"/>
  <c r="F20" i="1"/>
  <c r="F21" i="1"/>
  <c r="G21" i="1" s="1"/>
  <c r="F22" i="1"/>
  <c r="F23" i="1"/>
  <c r="F24" i="1"/>
  <c r="F25" i="1"/>
  <c r="F27" i="1"/>
  <c r="F28" i="1"/>
  <c r="F29" i="1"/>
  <c r="F30" i="1"/>
  <c r="G30" i="1" s="1"/>
  <c r="F32" i="1"/>
  <c r="G32" i="1" s="1"/>
  <c r="F33" i="1"/>
  <c r="G33" i="1" s="1"/>
  <c r="F34" i="1"/>
  <c r="G34" i="1" s="1"/>
  <c r="F35" i="1"/>
  <c r="G35" i="1" s="1"/>
  <c r="F36" i="1"/>
  <c r="F37" i="1"/>
  <c r="G37" i="1" s="1"/>
  <c r="F38" i="1"/>
  <c r="G38" i="1" s="1"/>
  <c r="F39" i="1"/>
  <c r="G39" i="1" s="1"/>
  <c r="F40" i="1"/>
  <c r="G40" i="1" s="1"/>
  <c r="F42" i="1"/>
  <c r="G42" i="1" s="1"/>
  <c r="F43" i="1"/>
  <c r="G43" i="1" s="1"/>
  <c r="F44" i="1"/>
  <c r="F46" i="1"/>
  <c r="G46" i="1" s="1"/>
  <c r="F48" i="1"/>
  <c r="G48" i="1" s="1"/>
  <c r="F51" i="1"/>
  <c r="G51" i="1" s="1"/>
  <c r="F52" i="1"/>
  <c r="G52" i="1" s="1"/>
  <c r="F53" i="1"/>
  <c r="G53" i="1" s="1"/>
  <c r="F54" i="1"/>
  <c r="G54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F94" i="1"/>
  <c r="F95" i="1"/>
  <c r="G95" i="1" s="1"/>
  <c r="F96" i="1"/>
  <c r="G96" i="1" s="1"/>
  <c r="F97" i="1"/>
  <c r="G97" i="1" s="1"/>
  <c r="F98" i="1"/>
  <c r="G98" i="1" s="1"/>
  <c r="F99" i="1"/>
  <c r="G99" i="1" s="1"/>
  <c r="F100" i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3" i="1"/>
  <c r="F114" i="1"/>
  <c r="F115" i="1"/>
  <c r="G115" i="1" s="1"/>
  <c r="F116" i="1"/>
  <c r="F118" i="1"/>
  <c r="G118" i="1" s="1"/>
  <c r="F120" i="1"/>
  <c r="F121" i="1"/>
  <c r="F122" i="1"/>
  <c r="F123" i="1"/>
  <c r="F124" i="1"/>
  <c r="F125" i="1"/>
  <c r="F127" i="1"/>
  <c r="F128" i="1"/>
  <c r="F129" i="1"/>
  <c r="F130" i="1"/>
  <c r="G130" i="1" s="1"/>
  <c r="F131" i="1"/>
  <c r="G131" i="1" s="1"/>
  <c r="F133" i="1"/>
  <c r="G133" i="1" s="1"/>
  <c r="F134" i="1"/>
  <c r="G134" i="1" s="1"/>
  <c r="F135" i="1"/>
  <c r="G135" i="1" s="1"/>
  <c r="F136" i="1"/>
  <c r="G136" i="1" s="1"/>
  <c r="F137" i="1"/>
  <c r="G137" i="1" s="1"/>
  <c r="F138" i="1"/>
  <c r="G138" i="1" s="1"/>
  <c r="F140" i="1"/>
  <c r="G140" i="1" s="1"/>
  <c r="F141" i="1"/>
  <c r="G141" i="1" s="1"/>
  <c r="F142" i="1"/>
  <c r="G142" i="1" s="1"/>
  <c r="F143" i="1"/>
  <c r="G143" i="1" s="1"/>
  <c r="F144" i="1"/>
  <c r="G144" i="1" s="1"/>
  <c r="F145" i="1"/>
  <c r="G145" i="1" s="1"/>
  <c r="F146" i="1"/>
  <c r="F148" i="1"/>
  <c r="G148" i="1" s="1"/>
  <c r="F149" i="1"/>
  <c r="G149" i="1" s="1"/>
  <c r="F150" i="1"/>
  <c r="G150" i="1" s="1"/>
  <c r="F151" i="1"/>
  <c r="G151" i="1" s="1"/>
  <c r="F152" i="1"/>
  <c r="G152" i="1" s="1"/>
  <c r="F153" i="1"/>
  <c r="F154" i="1"/>
  <c r="F155" i="1"/>
  <c r="F156" i="1"/>
  <c r="F157" i="1"/>
  <c r="F158" i="1"/>
  <c r="F159" i="1"/>
  <c r="F161" i="1"/>
  <c r="G161" i="1" s="1"/>
  <c r="F162" i="1"/>
  <c r="G162" i="1" s="1"/>
  <c r="F163" i="1"/>
  <c r="G163" i="1" s="1"/>
  <c r="F165" i="1"/>
  <c r="F167" i="1"/>
  <c r="F16" i="1"/>
  <c r="G16" i="1" s="1"/>
  <c r="E47" i="1"/>
  <c r="F47" i="1" s="1"/>
  <c r="G47" i="1" s="1"/>
  <c r="E15" i="1"/>
  <c r="E21" i="1"/>
  <c r="E26" i="1"/>
  <c r="F26" i="1" s="1"/>
  <c r="G26" i="1" s="1"/>
  <c r="E31" i="1"/>
  <c r="F31" i="1" s="1"/>
  <c r="G31" i="1" s="1"/>
  <c r="E41" i="1"/>
  <c r="F41" i="1" s="1"/>
  <c r="G41" i="1" s="1"/>
  <c r="E45" i="1"/>
  <c r="F45" i="1" s="1"/>
  <c r="G45" i="1" s="1"/>
  <c r="E112" i="1"/>
  <c r="F112" i="1" s="1"/>
  <c r="G112" i="1" s="1"/>
  <c r="E117" i="1"/>
  <c r="F117" i="1" s="1"/>
  <c r="G117" i="1" s="1"/>
  <c r="E119" i="1"/>
  <c r="F119" i="1" s="1"/>
  <c r="G119" i="1" s="1"/>
  <c r="E126" i="1"/>
  <c r="F126" i="1" s="1"/>
  <c r="G126" i="1" s="1"/>
  <c r="E132" i="1"/>
  <c r="F132" i="1" s="1"/>
  <c r="G132" i="1" s="1"/>
  <c r="E139" i="1"/>
  <c r="F139" i="1" s="1"/>
  <c r="G139" i="1" s="1"/>
  <c r="E141" i="1"/>
  <c r="E145" i="1"/>
  <c r="E147" i="1"/>
  <c r="F147" i="1" s="1"/>
  <c r="G147" i="1" s="1"/>
  <c r="E154" i="1"/>
  <c r="E160" i="1"/>
  <c r="F160" i="1" s="1"/>
  <c r="G160" i="1" s="1"/>
  <c r="E164" i="1"/>
  <c r="F164" i="1" s="1"/>
  <c r="G164" i="1" s="1"/>
  <c r="E166" i="1"/>
  <c r="F166" i="1" s="1"/>
  <c r="G166" i="1" s="1"/>
  <c r="F50" i="1" l="1"/>
  <c r="G50" i="1" s="1"/>
  <c r="F55" i="1"/>
  <c r="G55" i="1" s="1"/>
  <c r="F15" i="1"/>
  <c r="G15" i="1"/>
  <c r="F49" i="1"/>
  <c r="G49" i="1" s="1"/>
  <c r="E14" i="1"/>
  <c r="G14" i="1" l="1"/>
  <c r="F14" i="1"/>
</calcChain>
</file>

<file path=xl/sharedStrings.xml><?xml version="1.0" encoding="utf-8"?>
<sst xmlns="http://schemas.openxmlformats.org/spreadsheetml/2006/main" count="186" uniqueCount="142">
  <si>
    <t>OSNOVNA ŠKOLA LOTRŠČAK</t>
  </si>
  <si>
    <t>DONJE SVETICE 127</t>
  </si>
  <si>
    <t>10 000 ZAGREB</t>
  </si>
  <si>
    <t>OIB:56494929657</t>
  </si>
  <si>
    <t xml:space="preserve">Izvor </t>
  </si>
  <si>
    <t>konto</t>
  </si>
  <si>
    <t>naziv konta</t>
  </si>
  <si>
    <t>Vlastiti prihodi</t>
  </si>
  <si>
    <t>IŠA</t>
  </si>
  <si>
    <t>Prihod za posebne namjene-donacije</t>
  </si>
  <si>
    <t>Izvor 1.1.1</t>
  </si>
  <si>
    <t>Izvor 2.1.1</t>
  </si>
  <si>
    <t>Izvor 3.1.1</t>
  </si>
  <si>
    <t xml:space="preserve">Pomoći iz drugih proračuna-mzo </t>
  </si>
  <si>
    <t>Knjige i lektire</t>
  </si>
  <si>
    <t>E-tur</t>
  </si>
  <si>
    <t>Prehrana MZO</t>
  </si>
  <si>
    <t>Izvor 4.1.1</t>
  </si>
  <si>
    <t>Donacija Grada Zagreba</t>
  </si>
  <si>
    <t>Donacija Grada Zagreba za plaće pb</t>
  </si>
  <si>
    <t>Donacija Grada Zagreba za plaće asistenata</t>
  </si>
  <si>
    <t>Donacija Grada Zagreba za materijalne troškove</t>
  </si>
  <si>
    <t>Donacija Grada Zagreba za lektire</t>
  </si>
  <si>
    <t>Donacija Grada Zagreba za opremu</t>
  </si>
  <si>
    <t>Donacija Grada Zagreba za prehranu</t>
  </si>
  <si>
    <t>Donacija Grada Zagreba za sistematski</t>
  </si>
  <si>
    <t>Donacija Grada Zagreba za ŠUP i provjeru plivanja</t>
  </si>
  <si>
    <t>Izvor 5.1.1</t>
  </si>
  <si>
    <t>Tekuće pomoći shema i medni dan</t>
  </si>
  <si>
    <t xml:space="preserve">Tekuće pomoći shema </t>
  </si>
  <si>
    <t>Tekuće pomoći medni dan</t>
  </si>
  <si>
    <t>Izvor 6.1.1</t>
  </si>
  <si>
    <t>Prihod za projekte</t>
  </si>
  <si>
    <t>Izvor 7.1.1</t>
  </si>
  <si>
    <t>Prihod od EU projekata</t>
  </si>
  <si>
    <t>Prihod za eu asistente</t>
  </si>
  <si>
    <t xml:space="preserve">                                                                              SVEUKOPNO RASHODI</t>
  </si>
  <si>
    <t>Rashodi poslovanja</t>
  </si>
  <si>
    <t>Službena putovanja</t>
  </si>
  <si>
    <t>Trošak Božićnog domijenka</t>
  </si>
  <si>
    <t>Trošak za kraj školske godine</t>
  </si>
  <si>
    <t>Ostali ne planirani troškovi u kuhinji</t>
  </si>
  <si>
    <t>Usluga tekućeg i investiciskog održavanja</t>
  </si>
  <si>
    <t>Usluga promidžbe i informiranja</t>
  </si>
  <si>
    <t>Intelektualne i osobne usluge</t>
  </si>
  <si>
    <t>Računalne usluge</t>
  </si>
  <si>
    <t>Ostale usluge</t>
  </si>
  <si>
    <t>Reprezentacija</t>
  </si>
  <si>
    <t>Članarine i norme</t>
  </si>
  <si>
    <t>Kotizacije</t>
  </si>
  <si>
    <t>Ostali nespomenuti rashodi poslovanja</t>
  </si>
  <si>
    <t>Zatezne kamate</t>
  </si>
  <si>
    <t>Ostali nespomenuti financijski rashodi</t>
  </si>
  <si>
    <t>Vlastiti rashodi-trošak ravnatelja za godišnju skupštinu uprave</t>
  </si>
  <si>
    <t>Pomoći iz drugih proračuna-mzo plaće</t>
  </si>
  <si>
    <t>Plaće za redovan rad</t>
  </si>
  <si>
    <t>Plaće za prekovremeni rad</t>
  </si>
  <si>
    <t>Ostali rashodi za zaposlene</t>
  </si>
  <si>
    <t>Doprinos za obvezno zdravstveno osiguranje</t>
  </si>
  <si>
    <t>Naknada za prijevoz,rad na terenu i odvojen život</t>
  </si>
  <si>
    <t>Plaće produženog boravka</t>
  </si>
  <si>
    <t>Plaće škole</t>
  </si>
  <si>
    <t>Donacija Grada Zagreba za knjige</t>
  </si>
  <si>
    <t>Naknada građanima i kućanstvima u naravi-knjige i lektire</t>
  </si>
  <si>
    <t>MZO-lektire i udžbenici</t>
  </si>
  <si>
    <t>Grad Zagreb-škola u prirodi i plivanje</t>
  </si>
  <si>
    <t>Grad Zagreb-asistenti</t>
  </si>
  <si>
    <t>Eu asistenti</t>
  </si>
  <si>
    <t>Školska shema,voće povrće i mliječni proizvodi</t>
  </si>
  <si>
    <t>Mlijeko i mliječni proizvodi</t>
  </si>
  <si>
    <t>Voće</t>
  </si>
  <si>
    <t>Medni dan</t>
  </si>
  <si>
    <t>Troškovi projekta MZO</t>
  </si>
  <si>
    <t>Troškovi projekta prijavljenih na natječaje Eu fondova</t>
  </si>
  <si>
    <t xml:space="preserve">                                                 SVEUKUPNO PRIHODI</t>
  </si>
  <si>
    <t>Razne donacije</t>
  </si>
  <si>
    <t>Poseban doprinos za poticanje zapošljevanje osoba s invaliditetom</t>
  </si>
  <si>
    <t>Naknada građanima i kućanstvima u naravi-knjige</t>
  </si>
  <si>
    <t>Naknada građanima i kućanstvima u naravi-  lektire</t>
  </si>
  <si>
    <t>Prihod od najma prostora</t>
  </si>
  <si>
    <t>Prihod od školarina</t>
  </si>
  <si>
    <t>Rezervacije za upis u školu</t>
  </si>
  <si>
    <t>Tekuće pomoći iz proračuna koji im nije nadležan-plaće</t>
  </si>
  <si>
    <t xml:space="preserve">      Smještaj na službenom putovanju</t>
  </si>
  <si>
    <t xml:space="preserve">     Dnevnice </t>
  </si>
  <si>
    <t xml:space="preserve">     Stručno usavršavanje zaposlenika</t>
  </si>
  <si>
    <t xml:space="preserve">    Uredski materijal i ostali materijalni rashodi</t>
  </si>
  <si>
    <t>Prihod za projekte (Carnet,INA,Daroviti...)</t>
  </si>
  <si>
    <t>Usluge tekućeg i investiciskog održavanja</t>
  </si>
  <si>
    <t>Prihod od OŠ Ružičnjak</t>
  </si>
  <si>
    <t xml:space="preserve">     Nastavni zavod za javno zdravstvo</t>
  </si>
  <si>
    <t>Godišnja revizija</t>
  </si>
  <si>
    <t>Nabava lijekova za potrebe učenika i dijelatnika</t>
  </si>
  <si>
    <t>Uredski materijal i ostali materijalni rashodi</t>
  </si>
  <si>
    <t xml:space="preserve">     Sredstva za čišćenje</t>
  </si>
  <si>
    <t xml:space="preserve">     Sredstva za čišćenje kuhinjskih aparata</t>
  </si>
  <si>
    <t xml:space="preserve">     Materijal za higijenske potrepštine (wc papir)</t>
  </si>
  <si>
    <t xml:space="preserve">     Materijal za higijenske potrepštine (salvete,ubrusi)</t>
  </si>
  <si>
    <t xml:space="preserve">     Kopirni papir</t>
  </si>
  <si>
    <t xml:space="preserve">     Didaktički materijal(karte za zemljopis,mat.za likovni,mat.za razrednu nastavu</t>
  </si>
  <si>
    <t xml:space="preserve">     Markeri za učitelje</t>
  </si>
  <si>
    <t xml:space="preserve">     Namirnice za kuhinju </t>
  </si>
  <si>
    <t xml:space="preserve">     Mlijeko i mliječni proizvodi</t>
  </si>
  <si>
    <t xml:space="preserve">     Meso i mesne prerađevine</t>
  </si>
  <si>
    <t xml:space="preserve">     Kruh i krušni proizvodi</t>
  </si>
  <si>
    <t xml:space="preserve">     Voće i voćne prerađevine</t>
  </si>
  <si>
    <t>Službena radna odjeća i obuća</t>
  </si>
  <si>
    <t>Materijal i dijelovi za tekuće i investicisko održavanje</t>
  </si>
  <si>
    <t>Sitni inventar i autogume</t>
  </si>
  <si>
    <t xml:space="preserve">   Usluge  pošte </t>
  </si>
  <si>
    <t xml:space="preserve">   Usluge telefona </t>
  </si>
  <si>
    <t xml:space="preserve">    Usluge prijevoza(plaćaju učenici)</t>
  </si>
  <si>
    <t xml:space="preserve">    Usluge prijevoza(plaća škola)</t>
  </si>
  <si>
    <t xml:space="preserve">    Usluge prijevoza djelatnika</t>
  </si>
  <si>
    <t xml:space="preserve">     Usluga odvoza napoja,ulja iz kuhinje,održavanje nape</t>
  </si>
  <si>
    <t xml:space="preserve">   Voda</t>
  </si>
  <si>
    <t xml:space="preserve">   Električna energija</t>
  </si>
  <si>
    <t xml:space="preserve">   Odvoz smeća</t>
  </si>
  <si>
    <t xml:space="preserve">   Plin</t>
  </si>
  <si>
    <t xml:space="preserve">   Najam prostora</t>
  </si>
  <si>
    <t xml:space="preserve">  Najam kopirnog aparata</t>
  </si>
  <si>
    <t>Zdravstvene i veterinarske usluge</t>
  </si>
  <si>
    <t xml:space="preserve">    Sanitarne za kuharice,higijenski minimum</t>
  </si>
  <si>
    <t xml:space="preserve">    Sistematski pregledi zaposlenika</t>
  </si>
  <si>
    <t>Bankarske usluge i usluge platnog prometa</t>
  </si>
  <si>
    <t xml:space="preserve">    Osiguranje objekta</t>
  </si>
  <si>
    <t xml:space="preserve">    Osiguranje učenika</t>
  </si>
  <si>
    <t xml:space="preserve">    Osiguranje-alarm</t>
  </si>
  <si>
    <t>Oprema i uređenje škole</t>
  </si>
  <si>
    <t>Najam prostora</t>
  </si>
  <si>
    <t>Razne donacije-uplata firmi za školarine</t>
  </si>
  <si>
    <t>Razne donacije-uplata firmi za  razne donacije</t>
  </si>
  <si>
    <t>Donacija e-tur</t>
  </si>
  <si>
    <t>Donacija Grada Zagreba ostali prihodi(Baltazar)</t>
  </si>
  <si>
    <t xml:space="preserve"> sviježe i smrznuto voće i povrće</t>
  </si>
  <si>
    <t>opremanje i uređenje škole</t>
  </si>
  <si>
    <t>Materijal i sredstva za čišćenje i održavanje</t>
  </si>
  <si>
    <t>grijanje</t>
  </si>
  <si>
    <t>2025</t>
  </si>
  <si>
    <t>2026</t>
  </si>
  <si>
    <t>2027</t>
  </si>
  <si>
    <t xml:space="preserve">   FINANCIJSKI PLAN ZA 2025 S PROJEKCIJAMA ZA 2026 I 2027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</si>
</sst>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1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2" applyNumberFormat="0" applyFill="0" applyAlignment="0" applyProtection="0"/>
  </cellStyleXfs>
  <cellXfs count="38">
    <xf numFmtId="0" fontId="0" fillId="0" borderId="0" xfId="0"/>
    <xf numFmtId="0" fontId="4" fillId="4" borderId="0" xfId="3"/>
    <xf numFmtId="0" fontId="2" fillId="2" borderId="0" xfId="1"/>
    <xf numFmtId="0" fontId="5" fillId="6" borderId="0" xfId="5"/>
    <xf numFmtId="0" fontId="1" fillId="7" borderId="0" xfId="6"/>
    <xf numFmtId="49" fontId="4" fillId="4" borderId="0" xfId="3" applyNumberFormat="1"/>
    <xf numFmtId="0" fontId="3" fillId="3" borderId="0" xfId="2"/>
    <xf numFmtId="0" fontId="5" fillId="5" borderId="0" xfId="4"/>
    <xf numFmtId="0" fontId="5" fillId="8" borderId="0" xfId="7"/>
    <xf numFmtId="0" fontId="5" fillId="6" borderId="1" xfId="5" applyBorder="1"/>
    <xf numFmtId="3" fontId="0" fillId="0" borderId="0" xfId="0" applyNumberFormat="1"/>
    <xf numFmtId="3" fontId="4" fillId="4" borderId="0" xfId="3" applyNumberFormat="1"/>
    <xf numFmtId="3" fontId="5" fillId="5" borderId="0" xfId="4" applyNumberFormat="1"/>
    <xf numFmtId="3" fontId="5" fillId="8" borderId="0" xfId="7" applyNumberFormat="1"/>
    <xf numFmtId="0" fontId="0" fillId="9" borderId="0" xfId="0" applyFill="1"/>
    <xf numFmtId="3" fontId="0" fillId="9" borderId="0" xfId="0" applyNumberFormat="1" applyFill="1"/>
    <xf numFmtId="3" fontId="5" fillId="10" borderId="0" xfId="5" applyNumberFormat="1" applyFill="1"/>
    <xf numFmtId="0" fontId="0" fillId="11" borderId="0" xfId="0" applyFill="1"/>
    <xf numFmtId="3" fontId="1" fillId="7" borderId="0" xfId="6" applyNumberFormat="1"/>
    <xf numFmtId="3" fontId="0" fillId="11" borderId="0" xfId="0" applyNumberFormat="1" applyFill="1"/>
    <xf numFmtId="0" fontId="0" fillId="12" borderId="0" xfId="0" applyFill="1"/>
    <xf numFmtId="0" fontId="3" fillId="12" borderId="0" xfId="2" applyFill="1"/>
    <xf numFmtId="3" fontId="3" fillId="12" borderId="0" xfId="2" applyNumberFormat="1" applyFill="1"/>
    <xf numFmtId="3" fontId="0" fillId="12" borderId="0" xfId="0" applyNumberFormat="1" applyFill="1"/>
    <xf numFmtId="49" fontId="3" fillId="12" borderId="0" xfId="2" applyNumberFormat="1" applyFill="1"/>
    <xf numFmtId="0" fontId="8" fillId="13" borderId="2" xfId="8" applyFont="1" applyFill="1"/>
    <xf numFmtId="3" fontId="4" fillId="14" borderId="0" xfId="3" applyNumberFormat="1" applyFill="1"/>
    <xf numFmtId="0" fontId="0" fillId="15" borderId="0" xfId="0" applyFill="1"/>
    <xf numFmtId="3" fontId="0" fillId="15" borderId="0" xfId="0" applyNumberFormat="1" applyFill="1"/>
    <xf numFmtId="0" fontId="0" fillId="13" borderId="0" xfId="0" applyFill="1"/>
    <xf numFmtId="3" fontId="0" fillId="13" borderId="0" xfId="0" applyNumberFormat="1" applyFill="1"/>
    <xf numFmtId="0" fontId="1" fillId="13" borderId="0" xfId="6" applyFill="1"/>
    <xf numFmtId="3" fontId="0" fillId="16" borderId="0" xfId="0" applyNumberFormat="1" applyFill="1"/>
    <xf numFmtId="3" fontId="0" fillId="14" borderId="0" xfId="0" applyNumberFormat="1" applyFill="1"/>
    <xf numFmtId="3" fontId="0" fillId="17" borderId="0" xfId="0" applyNumberFormat="1" applyFill="1"/>
    <xf numFmtId="3" fontId="5" fillId="10" borderId="1" xfId="5" applyNumberFormat="1" applyFill="1" applyBorder="1"/>
    <xf numFmtId="3" fontId="0" fillId="18" borderId="0" xfId="0" applyNumberFormat="1" applyFill="1"/>
    <xf numFmtId="3" fontId="0" fillId="19" borderId="0" xfId="0" applyNumberFormat="1" applyFill="1"/>
  </cellXfs>
  <cellStyles count="9">
    <cellStyle name="40% - Isticanje4" xfId="6" builtinId="43"/>
    <cellStyle name="Dobro" xfId="1" builtinId="26"/>
    <cellStyle name="Isticanje1" xfId="4" builtinId="29"/>
    <cellStyle name="Isticanje2" xfId="5" builtinId="33"/>
    <cellStyle name="Isticanje6" xfId="7" builtinId="49"/>
    <cellStyle name="Loše" xfId="2" builtinId="27"/>
    <cellStyle name="Neutralno" xfId="3" builtinId="28"/>
    <cellStyle name="Normalno" xfId="0" builtinId="0"/>
    <cellStyle name="Ukupni zbroj" xfId="8" builtinId="25"/>
  </cellStyles>
  <dxfs count="3">
    <dxf>
      <numFmt numFmtId="3" formatCode="#,##0"/>
    </dxf>
    <dxf>
      <numFmt numFmtId="3" formatCode="#,##0"/>
    </dxf>
    <dxf>
      <numFmt numFmtId="0" formatCode="General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CE99A6-1F10-4569-B87E-EBE49880AA57}" name="Tablica1" displayName="Tablica1" ref="B13:G167" totalsRowShown="0">
  <autoFilter ref="B13:G167" xr:uid="{C8CE99A6-1F10-4569-B87E-EBE49880AA57}"/>
  <tableColumns count="6">
    <tableColumn id="1" xr3:uid="{B97A844B-84DE-457C-88E7-FC797CA3813F}" name="Izvor "/>
    <tableColumn id="2" xr3:uid="{9E73ABE4-BEF4-4414-902C-63E2D26F3A86}" name="konto"/>
    <tableColumn id="3" xr3:uid="{60486A92-41A9-4B82-BD25-CD3BE3E8CE90}" name="naziv konta"/>
    <tableColumn id="4" xr3:uid="{F5DCBEE8-220B-49B3-B8F4-5A564A1C16D7}" name="2025" dataDxfId="2">
      <calculatedColumnFormula>E15+E18+E20+E31+E38+E39+E41+E42+E43+E44+E45+E50+E51+E52+E57+E60+E65+E66+E67+E68+E69+E70+E71+#REF!+E71+E72+E73+E74+E76+E81+E89+E95+E100+E103+E104+E119+E126+E130+E131</calculatedColumnFormula>
    </tableColumn>
    <tableColumn id="6" xr3:uid="{36927B64-C1BA-45A5-B87D-5C8F2FC50C25}" name="2026" dataDxfId="1"/>
    <tableColumn id="7" xr3:uid="{092300AB-1E22-47D1-9BB6-B7B32097A53E}" name="2027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L167"/>
  <sheetViews>
    <sheetView tabSelected="1" workbookViewId="0">
      <selection activeCell="J31" sqref="J31"/>
    </sheetView>
  </sheetViews>
  <sheetFormatPr defaultColWidth="9.140625" defaultRowHeight="15" x14ac:dyDescent="0.25"/>
  <cols>
    <col min="2" max="2" width="14" customWidth="1"/>
    <col min="3" max="3" width="11.7109375" customWidth="1"/>
    <col min="4" max="4" width="60" customWidth="1"/>
    <col min="5" max="5" width="14.5703125" customWidth="1"/>
  </cols>
  <sheetData>
    <row r="3" spans="1:30" x14ac:dyDescent="0.25">
      <c r="A3" t="s">
        <v>0</v>
      </c>
    </row>
    <row r="4" spans="1:30" x14ac:dyDescent="0.25">
      <c r="A4" t="s">
        <v>1</v>
      </c>
    </row>
    <row r="5" spans="1:30" x14ac:dyDescent="0.25">
      <c r="A5" t="s">
        <v>2</v>
      </c>
    </row>
    <row r="6" spans="1:30" x14ac:dyDescent="0.25">
      <c r="A6" t="s">
        <v>3</v>
      </c>
    </row>
    <row r="10" spans="1:30" x14ac:dyDescent="0.25">
      <c r="D10" t="s">
        <v>141</v>
      </c>
    </row>
    <row r="13" spans="1:30" x14ac:dyDescent="0.25">
      <c r="B13" t="s">
        <v>4</v>
      </c>
      <c r="C13" t="s">
        <v>5</v>
      </c>
      <c r="D13" t="s">
        <v>6</v>
      </c>
      <c r="E13" t="s">
        <v>138</v>
      </c>
      <c r="F13" t="s">
        <v>139</v>
      </c>
      <c r="G13" t="s">
        <v>140</v>
      </c>
    </row>
    <row r="14" spans="1:30" s="2" customFormat="1" x14ac:dyDescent="0.25">
      <c r="A14"/>
      <c r="B14" s="3"/>
      <c r="C14" s="3"/>
      <c r="D14" s="3" t="s">
        <v>74</v>
      </c>
      <c r="E14" s="16">
        <f>E15+E21+E26+E31+E41+E45+E47</f>
        <v>2118950</v>
      </c>
      <c r="F14" s="16">
        <f>F15+F21+F26+F31+F41+F45+F47</f>
        <v>2330845</v>
      </c>
      <c r="G14" s="16">
        <f>G15+G21+G26+G31+G41+G45+G47</f>
        <v>2563929.5000000005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30" s="1" customFormat="1" x14ac:dyDescent="0.25">
      <c r="A15"/>
      <c r="B15" s="5" t="s">
        <v>10</v>
      </c>
      <c r="C15" s="1" t="s">
        <v>7</v>
      </c>
      <c r="E15" s="11">
        <f>E16+E17+E18+E20</f>
        <v>444950</v>
      </c>
      <c r="F15" s="11">
        <f>F16+F17+F18+F20</f>
        <v>489445.00000000006</v>
      </c>
      <c r="G15" s="26">
        <f>G16+G17+G18+G20</f>
        <v>538389.50000000012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x14ac:dyDescent="0.25">
      <c r="C16">
        <v>31121</v>
      </c>
      <c r="D16" t="s">
        <v>80</v>
      </c>
      <c r="E16" s="10">
        <v>440550</v>
      </c>
      <c r="F16" s="10">
        <f>E16*1.1</f>
        <v>484605.00000000006</v>
      </c>
      <c r="G16" s="10">
        <f>F16*1.1</f>
        <v>533065.50000000012</v>
      </c>
    </row>
    <row r="17" spans="1:38" x14ac:dyDescent="0.25">
      <c r="C17">
        <v>31122</v>
      </c>
      <c r="D17" t="s">
        <v>79</v>
      </c>
      <c r="E17" s="10">
        <v>1200</v>
      </c>
      <c r="F17" s="10">
        <f t="shared" ref="F17:G80" si="0">E17*1.1</f>
        <v>1320</v>
      </c>
      <c r="G17" s="10">
        <f t="shared" si="0"/>
        <v>1452.0000000000002</v>
      </c>
    </row>
    <row r="18" spans="1:38" x14ac:dyDescent="0.25">
      <c r="C18">
        <v>31123</v>
      </c>
      <c r="D18" t="s">
        <v>8</v>
      </c>
      <c r="E18" s="10">
        <v>2200</v>
      </c>
      <c r="F18" s="10">
        <f t="shared" si="0"/>
        <v>2420</v>
      </c>
      <c r="G18" s="10">
        <f t="shared" si="0"/>
        <v>2662</v>
      </c>
    </row>
    <row r="19" spans="1:38" x14ac:dyDescent="0.25">
      <c r="C19">
        <v>311241</v>
      </c>
      <c r="D19" t="s">
        <v>132</v>
      </c>
      <c r="E19" s="10">
        <v>300</v>
      </c>
      <c r="F19" s="10">
        <f t="shared" si="0"/>
        <v>330</v>
      </c>
      <c r="G19" s="10">
        <f t="shared" si="0"/>
        <v>363.00000000000006</v>
      </c>
    </row>
    <row r="20" spans="1:38" x14ac:dyDescent="0.25">
      <c r="C20">
        <v>31124</v>
      </c>
      <c r="D20" t="s">
        <v>81</v>
      </c>
      <c r="E20" s="10">
        <v>1000</v>
      </c>
      <c r="F20" s="10">
        <f t="shared" si="0"/>
        <v>1100</v>
      </c>
      <c r="G20" s="10">
        <f t="shared" si="0"/>
        <v>1210</v>
      </c>
    </row>
    <row r="21" spans="1:38" s="21" customFormat="1" x14ac:dyDescent="0.25">
      <c r="A21" s="20"/>
      <c r="B21" s="24" t="s">
        <v>11</v>
      </c>
      <c r="C21" s="21" t="s">
        <v>9</v>
      </c>
      <c r="E21" s="22">
        <f>E22+E23+E24+E25</f>
        <v>52000</v>
      </c>
      <c r="F21" s="23">
        <f t="shared" si="0"/>
        <v>57200.000000000007</v>
      </c>
      <c r="G21" s="23">
        <f t="shared" si="0"/>
        <v>62920.000000000015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0"/>
      <c r="V21" s="20"/>
      <c r="W21" s="20"/>
      <c r="X21" s="20"/>
      <c r="Y21" s="20"/>
      <c r="Z21" s="20"/>
      <c r="AA21" s="20"/>
      <c r="AB21" s="20"/>
    </row>
    <row r="22" spans="1:38" x14ac:dyDescent="0.25">
      <c r="C22">
        <v>35511</v>
      </c>
      <c r="D22" t="s">
        <v>75</v>
      </c>
      <c r="E22" s="10">
        <v>27000</v>
      </c>
      <c r="F22" s="10">
        <f t="shared" si="0"/>
        <v>29700.000000000004</v>
      </c>
      <c r="G22" s="10">
        <f t="shared" si="0"/>
        <v>32670.000000000007</v>
      </c>
    </row>
    <row r="23" spans="1:38" x14ac:dyDescent="0.25">
      <c r="C23">
        <v>355112</v>
      </c>
      <c r="D23" t="s">
        <v>131</v>
      </c>
      <c r="E23" s="10">
        <v>2000</v>
      </c>
      <c r="F23" s="10">
        <f t="shared" si="0"/>
        <v>2200</v>
      </c>
      <c r="G23" s="10">
        <f t="shared" si="0"/>
        <v>2420</v>
      </c>
    </row>
    <row r="24" spans="1:38" x14ac:dyDescent="0.25">
      <c r="C24">
        <v>355111</v>
      </c>
      <c r="D24" t="s">
        <v>130</v>
      </c>
      <c r="E24" s="10">
        <v>18000</v>
      </c>
      <c r="F24" s="10">
        <f t="shared" si="0"/>
        <v>19800</v>
      </c>
      <c r="G24" s="10">
        <f t="shared" si="0"/>
        <v>21780</v>
      </c>
    </row>
    <row r="25" spans="1:38" x14ac:dyDescent="0.25">
      <c r="C25">
        <v>35512</v>
      </c>
      <c r="D25" t="s">
        <v>89</v>
      </c>
      <c r="E25" s="10">
        <v>5000</v>
      </c>
      <c r="F25" s="10">
        <f t="shared" si="0"/>
        <v>5500</v>
      </c>
      <c r="G25" s="10">
        <f t="shared" si="0"/>
        <v>6050.0000000000009</v>
      </c>
    </row>
    <row r="26" spans="1:38" s="7" customFormat="1" x14ac:dyDescent="0.25">
      <c r="A26"/>
      <c r="B26" s="7" t="s">
        <v>12</v>
      </c>
      <c r="C26" s="7" t="s">
        <v>13</v>
      </c>
      <c r="E26" s="12">
        <f>E27+E28+E29+E30</f>
        <v>1233230</v>
      </c>
      <c r="F26" s="33">
        <f t="shared" si="0"/>
        <v>1356553</v>
      </c>
      <c r="G26" s="37">
        <f t="shared" si="0"/>
        <v>1492208.3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38" x14ac:dyDescent="0.25">
      <c r="C27">
        <v>33111</v>
      </c>
      <c r="D27" t="s">
        <v>82</v>
      </c>
      <c r="E27" s="10">
        <v>1125230</v>
      </c>
      <c r="F27" s="10">
        <f t="shared" si="0"/>
        <v>1237753</v>
      </c>
      <c r="G27" s="10">
        <f t="shared" si="0"/>
        <v>1361528.3</v>
      </c>
    </row>
    <row r="28" spans="1:38" x14ac:dyDescent="0.25">
      <c r="C28">
        <v>33112</v>
      </c>
      <c r="D28" t="s">
        <v>14</v>
      </c>
      <c r="E28" s="10">
        <v>30000</v>
      </c>
      <c r="F28" s="10">
        <f t="shared" si="0"/>
        <v>33000</v>
      </c>
      <c r="G28" s="10">
        <f t="shared" si="0"/>
        <v>36300</v>
      </c>
    </row>
    <row r="29" spans="1:38" x14ac:dyDescent="0.25">
      <c r="C29">
        <v>33113</v>
      </c>
      <c r="D29" t="s">
        <v>15</v>
      </c>
      <c r="E29" s="10">
        <v>18000</v>
      </c>
      <c r="F29" s="10">
        <f t="shared" si="0"/>
        <v>19800</v>
      </c>
      <c r="G29" s="10">
        <f t="shared" si="0"/>
        <v>21780</v>
      </c>
    </row>
    <row r="30" spans="1:38" x14ac:dyDescent="0.25">
      <c r="C30">
        <v>33114</v>
      </c>
      <c r="D30" t="s">
        <v>16</v>
      </c>
      <c r="E30" s="10">
        <v>60000</v>
      </c>
      <c r="F30" s="10">
        <f t="shared" si="0"/>
        <v>66000</v>
      </c>
      <c r="G30" s="10">
        <f t="shared" si="0"/>
        <v>72600</v>
      </c>
    </row>
    <row r="31" spans="1:38" s="8" customFormat="1" x14ac:dyDescent="0.25">
      <c r="A31"/>
      <c r="B31" s="8" t="s">
        <v>17</v>
      </c>
      <c r="C31" s="8" t="s">
        <v>18</v>
      </c>
      <c r="E31" s="13">
        <f>E32+E33+E34+E35+E36+E37+E38+E39</f>
        <v>353100</v>
      </c>
      <c r="F31" s="32">
        <f t="shared" si="0"/>
        <v>388410.00000000006</v>
      </c>
      <c r="G31" s="32">
        <f t="shared" si="0"/>
        <v>427251.00000000012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x14ac:dyDescent="0.25">
      <c r="C32">
        <v>35121</v>
      </c>
      <c r="D32" t="s">
        <v>19</v>
      </c>
      <c r="E32" s="10">
        <v>120000</v>
      </c>
      <c r="F32" s="10">
        <f t="shared" si="0"/>
        <v>132000</v>
      </c>
      <c r="G32" s="10">
        <f t="shared" si="0"/>
        <v>145200</v>
      </c>
    </row>
    <row r="33" spans="2:7" x14ac:dyDescent="0.25">
      <c r="C33">
        <v>35122</v>
      </c>
      <c r="D33" t="s">
        <v>20</v>
      </c>
      <c r="E33" s="10">
        <v>135200</v>
      </c>
      <c r="F33" s="10">
        <f t="shared" si="0"/>
        <v>148720</v>
      </c>
      <c r="G33" s="10">
        <f t="shared" si="0"/>
        <v>163592</v>
      </c>
    </row>
    <row r="34" spans="2:7" x14ac:dyDescent="0.25">
      <c r="C34">
        <v>35123</v>
      </c>
      <c r="D34" t="s">
        <v>21</v>
      </c>
      <c r="E34" s="10">
        <v>30000</v>
      </c>
      <c r="F34" s="10">
        <f t="shared" si="0"/>
        <v>33000</v>
      </c>
      <c r="G34" s="10">
        <f t="shared" si="0"/>
        <v>36300</v>
      </c>
    </row>
    <row r="35" spans="2:7" x14ac:dyDescent="0.25">
      <c r="C35">
        <v>35124</v>
      </c>
      <c r="D35" t="s">
        <v>22</v>
      </c>
      <c r="E35" s="10">
        <v>400</v>
      </c>
      <c r="F35" s="10">
        <f t="shared" si="0"/>
        <v>440.00000000000006</v>
      </c>
      <c r="G35" s="10">
        <f t="shared" si="0"/>
        <v>484.00000000000011</v>
      </c>
    </row>
    <row r="36" spans="2:7" x14ac:dyDescent="0.25">
      <c r="C36">
        <v>35125</v>
      </c>
      <c r="D36" t="s">
        <v>23</v>
      </c>
      <c r="E36" s="10">
        <v>0</v>
      </c>
      <c r="F36" s="10">
        <f t="shared" si="0"/>
        <v>0</v>
      </c>
      <c r="G36" s="10">
        <f t="shared" si="0"/>
        <v>0</v>
      </c>
    </row>
    <row r="37" spans="2:7" x14ac:dyDescent="0.25">
      <c r="C37">
        <v>35126</v>
      </c>
      <c r="D37" t="s">
        <v>24</v>
      </c>
      <c r="E37" s="10">
        <v>60000</v>
      </c>
      <c r="F37" s="10">
        <f t="shared" si="0"/>
        <v>66000</v>
      </c>
      <c r="G37" s="10">
        <f t="shared" si="0"/>
        <v>72600</v>
      </c>
    </row>
    <row r="38" spans="2:7" x14ac:dyDescent="0.25">
      <c r="C38">
        <v>35127</v>
      </c>
      <c r="D38" t="s">
        <v>25</v>
      </c>
      <c r="E38" s="10">
        <v>4000</v>
      </c>
      <c r="F38" s="10">
        <f t="shared" si="0"/>
        <v>4400</v>
      </c>
      <c r="G38" s="10">
        <f t="shared" si="0"/>
        <v>4840</v>
      </c>
    </row>
    <row r="39" spans="2:7" x14ac:dyDescent="0.25">
      <c r="C39">
        <v>35128</v>
      </c>
      <c r="D39" t="s">
        <v>26</v>
      </c>
      <c r="E39" s="10">
        <v>3500</v>
      </c>
      <c r="F39" s="10">
        <f t="shared" si="0"/>
        <v>3850.0000000000005</v>
      </c>
      <c r="G39" s="10">
        <f t="shared" si="0"/>
        <v>4235.0000000000009</v>
      </c>
    </row>
    <row r="40" spans="2:7" x14ac:dyDescent="0.25">
      <c r="C40">
        <v>35129</v>
      </c>
      <c r="D40" t="s">
        <v>133</v>
      </c>
      <c r="E40" s="10">
        <v>3000</v>
      </c>
      <c r="F40" s="10">
        <f t="shared" si="0"/>
        <v>3300.0000000000005</v>
      </c>
      <c r="G40" s="10">
        <f t="shared" si="0"/>
        <v>3630.0000000000009</v>
      </c>
    </row>
    <row r="41" spans="2:7" x14ac:dyDescent="0.25">
      <c r="B41" s="14" t="s">
        <v>27</v>
      </c>
      <c r="C41" s="14" t="s">
        <v>28</v>
      </c>
      <c r="D41" s="14"/>
      <c r="E41" s="15">
        <f>E42+E43+E44</f>
        <v>3670</v>
      </c>
      <c r="F41" s="15">
        <f t="shared" si="0"/>
        <v>4037.0000000000005</v>
      </c>
      <c r="G41" s="15">
        <f t="shared" si="0"/>
        <v>4440.7000000000007</v>
      </c>
    </row>
    <row r="42" spans="2:7" x14ac:dyDescent="0.25">
      <c r="C42">
        <v>35132</v>
      </c>
      <c r="D42" t="s">
        <v>29</v>
      </c>
      <c r="E42" s="10">
        <v>3500</v>
      </c>
      <c r="F42" s="10">
        <f t="shared" si="0"/>
        <v>3850.0000000000005</v>
      </c>
      <c r="G42" s="10">
        <f t="shared" si="0"/>
        <v>4235.0000000000009</v>
      </c>
    </row>
    <row r="43" spans="2:7" x14ac:dyDescent="0.25">
      <c r="C43">
        <v>35133</v>
      </c>
      <c r="D43" t="s">
        <v>30</v>
      </c>
      <c r="E43" s="10">
        <v>170</v>
      </c>
      <c r="F43" s="10">
        <f t="shared" si="0"/>
        <v>187.00000000000003</v>
      </c>
      <c r="G43" s="10">
        <f t="shared" si="0"/>
        <v>205.70000000000005</v>
      </c>
    </row>
    <row r="44" spans="2:7" x14ac:dyDescent="0.25">
      <c r="C44">
        <v>35134</v>
      </c>
      <c r="D44" t="s">
        <v>35</v>
      </c>
      <c r="E44" s="10">
        <v>0</v>
      </c>
      <c r="F44" s="10">
        <f t="shared" si="0"/>
        <v>0</v>
      </c>
      <c r="G44" s="10">
        <f t="shared" si="0"/>
        <v>0</v>
      </c>
    </row>
    <row r="45" spans="2:7" x14ac:dyDescent="0.25">
      <c r="B45" s="14" t="s">
        <v>31</v>
      </c>
      <c r="C45" s="14" t="s">
        <v>32</v>
      </c>
      <c r="D45" s="14"/>
      <c r="E45" s="15">
        <f>E46</f>
        <v>12000</v>
      </c>
      <c r="F45" s="36">
        <f t="shared" si="0"/>
        <v>13200.000000000002</v>
      </c>
      <c r="G45" s="36">
        <f t="shared" si="0"/>
        <v>14520.000000000004</v>
      </c>
    </row>
    <row r="46" spans="2:7" x14ac:dyDescent="0.25">
      <c r="C46">
        <v>35111</v>
      </c>
      <c r="D46" t="s">
        <v>87</v>
      </c>
      <c r="E46" s="10">
        <v>12000</v>
      </c>
      <c r="F46" s="10">
        <f t="shared" si="0"/>
        <v>13200.000000000002</v>
      </c>
      <c r="G46" s="10">
        <f t="shared" si="0"/>
        <v>14520.000000000004</v>
      </c>
    </row>
    <row r="47" spans="2:7" x14ac:dyDescent="0.25">
      <c r="B47" s="14" t="s">
        <v>33</v>
      </c>
      <c r="C47" s="14" t="s">
        <v>34</v>
      </c>
      <c r="D47" s="14"/>
      <c r="E47" s="15">
        <f>E48</f>
        <v>20000</v>
      </c>
      <c r="F47" s="15">
        <f t="shared" si="0"/>
        <v>22000</v>
      </c>
      <c r="G47" s="15">
        <f t="shared" si="0"/>
        <v>24200.000000000004</v>
      </c>
    </row>
    <row r="48" spans="2:7" x14ac:dyDescent="0.25">
      <c r="C48">
        <v>35131</v>
      </c>
      <c r="D48" t="s">
        <v>34</v>
      </c>
      <c r="E48" s="10">
        <v>20000</v>
      </c>
      <c r="F48" s="10">
        <f t="shared" si="0"/>
        <v>22000</v>
      </c>
      <c r="G48" s="10">
        <f t="shared" si="0"/>
        <v>24200.000000000004</v>
      </c>
    </row>
    <row r="49" spans="1:35" s="9" customFormat="1" x14ac:dyDescent="0.25">
      <c r="A49"/>
      <c r="B49" s="9" t="s">
        <v>36</v>
      </c>
      <c r="E49" s="35">
        <f>E50+E112+E117+E119+E126+E132+E139+E141+E145++E147+E160+E164+E166</f>
        <v>2118950</v>
      </c>
      <c r="F49" s="15">
        <f t="shared" si="0"/>
        <v>2330845</v>
      </c>
      <c r="G49" s="15">
        <f t="shared" si="0"/>
        <v>2563929.5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1:35" s="4" customFormat="1" x14ac:dyDescent="0.25">
      <c r="A50"/>
      <c r="B50" s="4" t="s">
        <v>10</v>
      </c>
      <c r="C50" s="4" t="s">
        <v>37</v>
      </c>
      <c r="E50" s="18">
        <f>E52+E51+E53+E54+E55+E56+E57+E58+E59+E60+E61+E62+E63+E64+E65+E66+E67+E68+E69+E70+E71+E73+E72+E74+E75+E76+E77+E78+E79+E80+E81+E82+E83+E84+E85+E86+E87+E88+E89+E90+E91+E92+E93+E94+E95+E96+E97+E98+E99+E100+E101+E102+E103+E104+E105+E106+E107+E108+E109+E110+E111</f>
        <v>469200</v>
      </c>
      <c r="F50" s="34">
        <f t="shared" si="0"/>
        <v>516120.00000000006</v>
      </c>
      <c r="G50" s="34">
        <f t="shared" si="0"/>
        <v>567732.00000000012</v>
      </c>
      <c r="H50"/>
      <c r="I50"/>
      <c r="J50"/>
      <c r="K50"/>
      <c r="L50"/>
      <c r="M50"/>
      <c r="N50"/>
      <c r="O50"/>
      <c r="P50"/>
      <c r="Q50"/>
      <c r="R50" s="31"/>
      <c r="S50" s="31"/>
      <c r="T50" s="31"/>
    </row>
    <row r="51" spans="1:35" x14ac:dyDescent="0.25">
      <c r="C51">
        <v>42421</v>
      </c>
      <c r="D51" t="s">
        <v>38</v>
      </c>
      <c r="E51" s="10">
        <v>1100</v>
      </c>
      <c r="F51" s="10">
        <f t="shared" si="0"/>
        <v>1210</v>
      </c>
      <c r="G51" s="10">
        <f t="shared" si="0"/>
        <v>1331</v>
      </c>
    </row>
    <row r="52" spans="1:35" x14ac:dyDescent="0.25">
      <c r="C52">
        <v>42422</v>
      </c>
      <c r="D52" t="s">
        <v>83</v>
      </c>
      <c r="E52" s="10">
        <v>1500</v>
      </c>
      <c r="F52" s="10">
        <f t="shared" si="0"/>
        <v>1650.0000000000002</v>
      </c>
      <c r="G52" s="10">
        <f t="shared" si="0"/>
        <v>1815.0000000000005</v>
      </c>
    </row>
    <row r="53" spans="1:35" x14ac:dyDescent="0.25">
      <c r="C53">
        <v>42423</v>
      </c>
      <c r="D53" t="s">
        <v>84</v>
      </c>
      <c r="E53" s="10">
        <v>5000</v>
      </c>
      <c r="F53" s="10">
        <f t="shared" si="0"/>
        <v>5500</v>
      </c>
      <c r="G53" s="10">
        <f t="shared" si="0"/>
        <v>6050.0000000000009</v>
      </c>
    </row>
    <row r="54" spans="1:35" x14ac:dyDescent="0.25">
      <c r="C54">
        <v>42131</v>
      </c>
      <c r="D54" t="s">
        <v>85</v>
      </c>
      <c r="E54" s="10">
        <v>3000</v>
      </c>
      <c r="F54" s="10">
        <f t="shared" si="0"/>
        <v>3300.0000000000005</v>
      </c>
      <c r="G54" s="10">
        <f t="shared" si="0"/>
        <v>3630.0000000000009</v>
      </c>
    </row>
    <row r="55" spans="1:35" s="27" customFormat="1" x14ac:dyDescent="0.25">
      <c r="A55" s="29"/>
      <c r="C55" s="27">
        <v>4261</v>
      </c>
      <c r="D55" s="27" t="s">
        <v>93</v>
      </c>
      <c r="E55" s="28">
        <v>33800</v>
      </c>
      <c r="F55" s="28">
        <f t="shared" si="0"/>
        <v>37180</v>
      </c>
      <c r="G55" s="28">
        <f t="shared" si="0"/>
        <v>40898</v>
      </c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1:35" x14ac:dyDescent="0.25">
      <c r="C56">
        <v>42611</v>
      </c>
      <c r="D56" t="s">
        <v>86</v>
      </c>
      <c r="E56" s="10">
        <v>15500</v>
      </c>
      <c r="F56" s="10">
        <f t="shared" si="0"/>
        <v>17050</v>
      </c>
      <c r="G56" s="10">
        <f t="shared" si="0"/>
        <v>18755</v>
      </c>
    </row>
    <row r="57" spans="1:35" x14ac:dyDescent="0.25">
      <c r="C57">
        <v>426112</v>
      </c>
      <c r="D57" t="s">
        <v>94</v>
      </c>
      <c r="E57" s="10">
        <v>4600</v>
      </c>
      <c r="F57" s="10">
        <f t="shared" si="0"/>
        <v>5060</v>
      </c>
      <c r="G57" s="10">
        <f t="shared" si="0"/>
        <v>5566</v>
      </c>
    </row>
    <row r="58" spans="1:35" x14ac:dyDescent="0.25">
      <c r="C58">
        <v>426113</v>
      </c>
      <c r="D58" t="s">
        <v>95</v>
      </c>
      <c r="E58" s="10">
        <v>350</v>
      </c>
      <c r="F58" s="10">
        <f t="shared" si="0"/>
        <v>385.00000000000006</v>
      </c>
      <c r="G58" s="10">
        <f t="shared" si="0"/>
        <v>423.50000000000011</v>
      </c>
    </row>
    <row r="59" spans="1:35" x14ac:dyDescent="0.25">
      <c r="C59">
        <v>426114</v>
      </c>
      <c r="D59" t="s">
        <v>96</v>
      </c>
      <c r="E59" s="10">
        <v>2500</v>
      </c>
      <c r="F59" s="10">
        <f t="shared" si="0"/>
        <v>2750</v>
      </c>
      <c r="G59" s="10">
        <f t="shared" si="0"/>
        <v>3025.0000000000005</v>
      </c>
    </row>
    <row r="60" spans="1:35" x14ac:dyDescent="0.25">
      <c r="C60">
        <v>426115</v>
      </c>
      <c r="D60" t="s">
        <v>97</v>
      </c>
      <c r="E60" s="10">
        <v>3500</v>
      </c>
      <c r="F60" s="10">
        <f t="shared" si="0"/>
        <v>3850.0000000000005</v>
      </c>
      <c r="G60" s="10">
        <f t="shared" si="0"/>
        <v>4235.0000000000009</v>
      </c>
    </row>
    <row r="61" spans="1:35" x14ac:dyDescent="0.25">
      <c r="C61">
        <v>426116</v>
      </c>
      <c r="D61" t="s">
        <v>98</v>
      </c>
      <c r="E61" s="10">
        <v>1000</v>
      </c>
      <c r="F61" s="10">
        <f t="shared" si="0"/>
        <v>1100</v>
      </c>
      <c r="G61" s="10">
        <f t="shared" si="0"/>
        <v>1210</v>
      </c>
    </row>
    <row r="62" spans="1:35" x14ac:dyDescent="0.25">
      <c r="C62">
        <v>42614</v>
      </c>
      <c r="D62" t="s">
        <v>136</v>
      </c>
      <c r="E62" s="10">
        <v>900</v>
      </c>
      <c r="F62" s="10">
        <f t="shared" si="0"/>
        <v>990.00000000000011</v>
      </c>
      <c r="G62" s="10">
        <f t="shared" si="0"/>
        <v>1089.0000000000002</v>
      </c>
    </row>
    <row r="63" spans="1:35" x14ac:dyDescent="0.25">
      <c r="C63">
        <v>426161</v>
      </c>
      <c r="D63" t="s">
        <v>135</v>
      </c>
      <c r="E63" s="10">
        <v>8000</v>
      </c>
      <c r="F63" s="10">
        <f t="shared" si="0"/>
        <v>8800</v>
      </c>
      <c r="G63" s="10">
        <f t="shared" si="0"/>
        <v>9680</v>
      </c>
    </row>
    <row r="64" spans="1:35" x14ac:dyDescent="0.25">
      <c r="C64">
        <v>426117</v>
      </c>
      <c r="D64" t="s">
        <v>99</v>
      </c>
      <c r="E64" s="10">
        <v>300</v>
      </c>
      <c r="F64" s="10">
        <f t="shared" si="0"/>
        <v>330</v>
      </c>
      <c r="G64" s="10">
        <f t="shared" si="0"/>
        <v>363.00000000000006</v>
      </c>
    </row>
    <row r="65" spans="3:7" x14ac:dyDescent="0.25">
      <c r="C65">
        <v>426118</v>
      </c>
      <c r="D65" t="s">
        <v>100</v>
      </c>
      <c r="E65" s="10">
        <v>350</v>
      </c>
      <c r="F65" s="10">
        <f t="shared" si="0"/>
        <v>385.00000000000006</v>
      </c>
      <c r="G65" s="10">
        <f t="shared" si="0"/>
        <v>423.50000000000011</v>
      </c>
    </row>
    <row r="66" spans="3:7" s="29" customFormat="1" x14ac:dyDescent="0.25">
      <c r="C66" s="29">
        <v>42621</v>
      </c>
      <c r="D66" s="29" t="s">
        <v>101</v>
      </c>
      <c r="E66" s="30">
        <v>20000</v>
      </c>
      <c r="F66" s="30">
        <f t="shared" si="0"/>
        <v>22000</v>
      </c>
      <c r="G66" s="30">
        <f t="shared" si="0"/>
        <v>24200.000000000004</v>
      </c>
    </row>
    <row r="67" spans="3:7" x14ac:dyDescent="0.25">
      <c r="C67">
        <v>426211</v>
      </c>
      <c r="D67" t="s">
        <v>102</v>
      </c>
      <c r="E67" s="10">
        <v>8000</v>
      </c>
      <c r="F67" s="10">
        <f t="shared" si="0"/>
        <v>8800</v>
      </c>
      <c r="G67" s="10">
        <f t="shared" si="0"/>
        <v>9680</v>
      </c>
    </row>
    <row r="68" spans="3:7" x14ac:dyDescent="0.25">
      <c r="C68">
        <v>426212</v>
      </c>
      <c r="D68" t="s">
        <v>103</v>
      </c>
      <c r="E68" s="10">
        <v>25000</v>
      </c>
      <c r="F68" s="10">
        <f t="shared" si="0"/>
        <v>27500.000000000004</v>
      </c>
      <c r="G68" s="10">
        <f t="shared" si="0"/>
        <v>30250.000000000007</v>
      </c>
    </row>
    <row r="69" spans="3:7" x14ac:dyDescent="0.25">
      <c r="C69">
        <v>426213</v>
      </c>
      <c r="D69" t="s">
        <v>104</v>
      </c>
      <c r="E69" s="10">
        <v>6500</v>
      </c>
      <c r="F69" s="10">
        <f t="shared" si="0"/>
        <v>7150.0000000000009</v>
      </c>
      <c r="G69" s="10">
        <f t="shared" si="0"/>
        <v>7865.0000000000018</v>
      </c>
    </row>
    <row r="70" spans="3:7" x14ac:dyDescent="0.25">
      <c r="C70">
        <v>426214</v>
      </c>
      <c r="D70" t="s">
        <v>105</v>
      </c>
      <c r="E70" s="10">
        <v>10000</v>
      </c>
      <c r="F70" s="10">
        <f t="shared" si="0"/>
        <v>11000</v>
      </c>
      <c r="G70" s="10">
        <f t="shared" si="0"/>
        <v>12100.000000000002</v>
      </c>
    </row>
    <row r="71" spans="3:7" x14ac:dyDescent="0.25">
      <c r="C71">
        <v>426215</v>
      </c>
      <c r="D71" t="s">
        <v>134</v>
      </c>
      <c r="E71" s="10">
        <v>4500</v>
      </c>
      <c r="F71" s="10">
        <f t="shared" si="0"/>
        <v>4950</v>
      </c>
      <c r="G71" s="10">
        <f t="shared" si="0"/>
        <v>5445</v>
      </c>
    </row>
    <row r="72" spans="3:7" x14ac:dyDescent="0.25">
      <c r="C72">
        <v>426217</v>
      </c>
      <c r="D72" t="s">
        <v>39</v>
      </c>
      <c r="E72" s="10">
        <v>2500</v>
      </c>
      <c r="F72" s="10">
        <f t="shared" si="0"/>
        <v>2750</v>
      </c>
      <c r="G72" s="10">
        <f t="shared" si="0"/>
        <v>3025.0000000000005</v>
      </c>
    </row>
    <row r="73" spans="3:7" x14ac:dyDescent="0.25">
      <c r="C73">
        <v>426218</v>
      </c>
      <c r="D73" t="s">
        <v>40</v>
      </c>
      <c r="E73" s="10">
        <v>2500</v>
      </c>
      <c r="F73" s="10">
        <f t="shared" si="0"/>
        <v>2750</v>
      </c>
      <c r="G73" s="10">
        <f t="shared" si="0"/>
        <v>3025.0000000000005</v>
      </c>
    </row>
    <row r="74" spans="3:7" x14ac:dyDescent="0.25">
      <c r="C74">
        <v>42619</v>
      </c>
      <c r="D74" t="s">
        <v>41</v>
      </c>
      <c r="E74" s="10">
        <v>1000</v>
      </c>
      <c r="F74" s="10">
        <f t="shared" si="0"/>
        <v>1100</v>
      </c>
      <c r="G74" s="10">
        <f t="shared" si="0"/>
        <v>1210</v>
      </c>
    </row>
    <row r="75" spans="3:7" x14ac:dyDescent="0.25">
      <c r="C75">
        <v>42951</v>
      </c>
      <c r="D75" t="s">
        <v>106</v>
      </c>
      <c r="E75" s="10">
        <v>2000</v>
      </c>
      <c r="F75" s="10">
        <f t="shared" si="0"/>
        <v>2200</v>
      </c>
      <c r="G75" s="10">
        <f t="shared" si="0"/>
        <v>2420</v>
      </c>
    </row>
    <row r="76" spans="3:7" x14ac:dyDescent="0.25">
      <c r="C76">
        <v>42952</v>
      </c>
      <c r="D76" t="s">
        <v>107</v>
      </c>
      <c r="E76" s="10">
        <v>13000</v>
      </c>
      <c r="F76" s="10">
        <f t="shared" si="0"/>
        <v>14300.000000000002</v>
      </c>
      <c r="G76" s="10">
        <f t="shared" si="0"/>
        <v>15730.000000000004</v>
      </c>
    </row>
    <row r="77" spans="3:7" x14ac:dyDescent="0.25">
      <c r="C77">
        <v>42641</v>
      </c>
      <c r="D77" t="s">
        <v>108</v>
      </c>
      <c r="E77" s="10">
        <v>4000</v>
      </c>
      <c r="F77" s="10">
        <f t="shared" si="0"/>
        <v>4400</v>
      </c>
      <c r="G77" s="10">
        <f t="shared" si="0"/>
        <v>4840</v>
      </c>
    </row>
    <row r="78" spans="3:7" ht="15.75" thickBot="1" x14ac:dyDescent="0.3">
      <c r="C78" s="25">
        <v>42511</v>
      </c>
      <c r="D78" t="s">
        <v>109</v>
      </c>
      <c r="E78" s="10">
        <v>1000</v>
      </c>
      <c r="F78" s="10">
        <f t="shared" si="0"/>
        <v>1100</v>
      </c>
      <c r="G78" s="10">
        <f t="shared" si="0"/>
        <v>1210</v>
      </c>
    </row>
    <row r="79" spans="3:7" ht="15.75" thickTop="1" x14ac:dyDescent="0.25">
      <c r="C79">
        <v>425112</v>
      </c>
      <c r="D79" t="s">
        <v>110</v>
      </c>
      <c r="E79" s="10">
        <v>4000</v>
      </c>
      <c r="F79" s="10">
        <f t="shared" si="0"/>
        <v>4400</v>
      </c>
      <c r="G79" s="10">
        <f t="shared" si="0"/>
        <v>4840</v>
      </c>
    </row>
    <row r="80" spans="3:7" x14ac:dyDescent="0.25">
      <c r="C80">
        <v>425113</v>
      </c>
      <c r="D80" t="s">
        <v>111</v>
      </c>
      <c r="E80" s="10">
        <v>6000</v>
      </c>
      <c r="F80" s="10">
        <f t="shared" si="0"/>
        <v>6600.0000000000009</v>
      </c>
      <c r="G80" s="10">
        <f t="shared" si="0"/>
        <v>7260.0000000000018</v>
      </c>
    </row>
    <row r="81" spans="1:20" x14ac:dyDescent="0.25">
      <c r="C81">
        <v>425114</v>
      </c>
      <c r="D81" t="s">
        <v>112</v>
      </c>
      <c r="E81" s="10">
        <v>6000</v>
      </c>
      <c r="F81" s="10">
        <f t="shared" ref="F81:G144" si="1">E81*1.1</f>
        <v>6600.0000000000009</v>
      </c>
      <c r="G81" s="10">
        <f t="shared" si="1"/>
        <v>7260.0000000000018</v>
      </c>
    </row>
    <row r="82" spans="1:20" x14ac:dyDescent="0.25">
      <c r="C82">
        <v>425115</v>
      </c>
      <c r="D82" t="s">
        <v>113</v>
      </c>
      <c r="E82" s="10">
        <v>1500</v>
      </c>
      <c r="F82" s="10">
        <f t="shared" si="1"/>
        <v>1650.0000000000002</v>
      </c>
      <c r="G82" s="10">
        <f t="shared" si="1"/>
        <v>1815.0000000000005</v>
      </c>
    </row>
    <row r="83" spans="1:20" x14ac:dyDescent="0.25">
      <c r="C83">
        <v>42521</v>
      </c>
      <c r="D83" t="s">
        <v>42</v>
      </c>
      <c r="E83" s="10">
        <v>2000</v>
      </c>
      <c r="F83" s="10">
        <f t="shared" si="1"/>
        <v>2200</v>
      </c>
      <c r="G83" s="10">
        <f t="shared" si="1"/>
        <v>2420</v>
      </c>
    </row>
    <row r="84" spans="1:20" x14ac:dyDescent="0.25">
      <c r="C84">
        <v>425211</v>
      </c>
      <c r="D84" t="s">
        <v>114</v>
      </c>
      <c r="E84" s="10">
        <v>900</v>
      </c>
      <c r="F84" s="10">
        <f t="shared" si="1"/>
        <v>990.00000000000011</v>
      </c>
      <c r="G84" s="10">
        <f t="shared" si="1"/>
        <v>1089.0000000000002</v>
      </c>
    </row>
    <row r="85" spans="1:20" x14ac:dyDescent="0.25">
      <c r="C85">
        <v>42531</v>
      </c>
      <c r="D85" t="s">
        <v>43</v>
      </c>
      <c r="E85" s="10">
        <v>5000</v>
      </c>
      <c r="F85" s="10">
        <f t="shared" si="1"/>
        <v>5500</v>
      </c>
      <c r="G85" s="10">
        <f t="shared" si="1"/>
        <v>6050.0000000000009</v>
      </c>
    </row>
    <row r="86" spans="1:20" x14ac:dyDescent="0.25">
      <c r="C86">
        <v>42541</v>
      </c>
      <c r="D86" t="s">
        <v>117</v>
      </c>
      <c r="E86" s="10">
        <v>5300</v>
      </c>
      <c r="F86" s="10">
        <f t="shared" si="1"/>
        <v>5830.0000000000009</v>
      </c>
      <c r="G86" s="10">
        <f t="shared" si="1"/>
        <v>6413.0000000000018</v>
      </c>
    </row>
    <row r="87" spans="1:20" x14ac:dyDescent="0.25">
      <c r="C87">
        <v>425412</v>
      </c>
      <c r="D87" t="s">
        <v>115</v>
      </c>
      <c r="E87" s="10">
        <v>3300</v>
      </c>
      <c r="F87" s="10">
        <f t="shared" si="1"/>
        <v>3630.0000000000005</v>
      </c>
      <c r="G87" s="10">
        <f t="shared" si="1"/>
        <v>3993.0000000000009</v>
      </c>
    </row>
    <row r="88" spans="1:20" x14ac:dyDescent="0.25">
      <c r="C88">
        <v>42633</v>
      </c>
      <c r="D88" t="s">
        <v>137</v>
      </c>
      <c r="E88" s="10">
        <v>16000</v>
      </c>
      <c r="F88" s="10">
        <f t="shared" si="1"/>
        <v>17600</v>
      </c>
      <c r="G88" s="10">
        <f t="shared" si="1"/>
        <v>19360</v>
      </c>
    </row>
    <row r="89" spans="1:20" x14ac:dyDescent="0.25">
      <c r="C89">
        <v>42631</v>
      </c>
      <c r="D89" t="s">
        <v>116</v>
      </c>
      <c r="E89" s="10">
        <v>9000</v>
      </c>
      <c r="F89" s="10">
        <f t="shared" si="1"/>
        <v>9900</v>
      </c>
      <c r="G89" s="10">
        <f t="shared" si="1"/>
        <v>10890</v>
      </c>
    </row>
    <row r="90" spans="1:20" x14ac:dyDescent="0.25">
      <c r="C90">
        <v>42634</v>
      </c>
      <c r="D90" t="s">
        <v>118</v>
      </c>
      <c r="E90" s="10">
        <v>650</v>
      </c>
      <c r="F90" s="10">
        <f t="shared" si="1"/>
        <v>715.00000000000011</v>
      </c>
      <c r="G90" s="10">
        <f t="shared" si="1"/>
        <v>786.50000000000023</v>
      </c>
    </row>
    <row r="91" spans="1:20" x14ac:dyDescent="0.25">
      <c r="C91">
        <v>425512</v>
      </c>
      <c r="D91" t="s">
        <v>119</v>
      </c>
      <c r="E91" s="10">
        <v>180000</v>
      </c>
      <c r="F91" s="10">
        <f t="shared" si="1"/>
        <v>198000.00000000003</v>
      </c>
      <c r="G91" s="10">
        <f t="shared" si="1"/>
        <v>217800.00000000006</v>
      </c>
    </row>
    <row r="92" spans="1:20" x14ac:dyDescent="0.25">
      <c r="C92">
        <v>425513</v>
      </c>
      <c r="D92" t="s">
        <v>120</v>
      </c>
      <c r="E92" s="10">
        <v>2600</v>
      </c>
      <c r="F92" s="10">
        <f t="shared" si="1"/>
        <v>2860.0000000000005</v>
      </c>
      <c r="G92" s="10">
        <f t="shared" si="1"/>
        <v>3146.0000000000009</v>
      </c>
    </row>
    <row r="93" spans="1:20" s="27" customFormat="1" x14ac:dyDescent="0.25">
      <c r="A93" s="29"/>
      <c r="C93" s="27">
        <v>42561</v>
      </c>
      <c r="D93" s="27" t="s">
        <v>121</v>
      </c>
      <c r="E93" s="28">
        <f>E94+E95+E96+E97</f>
        <v>5020</v>
      </c>
      <c r="F93" s="28">
        <f t="shared" si="1"/>
        <v>5522</v>
      </c>
      <c r="G93" s="28">
        <f t="shared" si="1"/>
        <v>6074.2000000000007</v>
      </c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</row>
    <row r="94" spans="1:20" x14ac:dyDescent="0.25">
      <c r="C94">
        <v>425612</v>
      </c>
      <c r="D94" t="s">
        <v>122</v>
      </c>
      <c r="E94" s="10">
        <v>120</v>
      </c>
      <c r="F94" s="10">
        <f t="shared" si="1"/>
        <v>132</v>
      </c>
      <c r="G94" s="10">
        <f t="shared" si="1"/>
        <v>145.20000000000002</v>
      </c>
    </row>
    <row r="95" spans="1:20" x14ac:dyDescent="0.25">
      <c r="C95">
        <v>425613</v>
      </c>
      <c r="D95" t="s">
        <v>123</v>
      </c>
      <c r="E95" s="10">
        <v>4000</v>
      </c>
      <c r="F95" s="10">
        <f t="shared" si="1"/>
        <v>4400</v>
      </c>
      <c r="G95" s="10">
        <f t="shared" si="1"/>
        <v>4840</v>
      </c>
    </row>
    <row r="96" spans="1:20" x14ac:dyDescent="0.25">
      <c r="C96">
        <v>425614</v>
      </c>
      <c r="D96" t="s">
        <v>90</v>
      </c>
      <c r="E96" s="10">
        <v>400</v>
      </c>
      <c r="F96" s="10">
        <f t="shared" si="1"/>
        <v>440.00000000000006</v>
      </c>
      <c r="G96" s="10">
        <f t="shared" si="1"/>
        <v>484.00000000000011</v>
      </c>
    </row>
    <row r="97" spans="1:29" x14ac:dyDescent="0.25">
      <c r="C97">
        <v>425615</v>
      </c>
      <c r="D97" t="s">
        <v>92</v>
      </c>
      <c r="E97" s="10">
        <v>500</v>
      </c>
      <c r="F97" s="10">
        <f t="shared" si="1"/>
        <v>550</v>
      </c>
      <c r="G97" s="10">
        <f t="shared" si="1"/>
        <v>605</v>
      </c>
    </row>
    <row r="98" spans="1:29" x14ac:dyDescent="0.25">
      <c r="C98">
        <v>42571</v>
      </c>
      <c r="D98" t="s">
        <v>44</v>
      </c>
      <c r="E98" s="10">
        <v>2400</v>
      </c>
      <c r="F98" s="10">
        <f t="shared" si="1"/>
        <v>2640</v>
      </c>
      <c r="G98" s="10">
        <f t="shared" si="1"/>
        <v>2904.0000000000005</v>
      </c>
    </row>
    <row r="99" spans="1:29" x14ac:dyDescent="0.25">
      <c r="C99">
        <v>42581</v>
      </c>
      <c r="D99" t="s">
        <v>45</v>
      </c>
      <c r="E99" s="10">
        <v>2000</v>
      </c>
      <c r="F99" s="10">
        <f t="shared" si="1"/>
        <v>2200</v>
      </c>
      <c r="G99" s="10">
        <f t="shared" si="1"/>
        <v>2420</v>
      </c>
    </row>
    <row r="100" spans="1:29" x14ac:dyDescent="0.25">
      <c r="C100">
        <v>42591</v>
      </c>
      <c r="D100" t="s">
        <v>46</v>
      </c>
      <c r="E100" s="10">
        <v>800</v>
      </c>
      <c r="F100" s="10">
        <f t="shared" si="1"/>
        <v>880.00000000000011</v>
      </c>
      <c r="G100" s="10">
        <f t="shared" si="1"/>
        <v>968.00000000000023</v>
      </c>
    </row>
    <row r="101" spans="1:29" x14ac:dyDescent="0.25">
      <c r="C101">
        <v>425911</v>
      </c>
      <c r="D101" t="s">
        <v>91</v>
      </c>
      <c r="E101" s="10">
        <v>1300</v>
      </c>
      <c r="F101" s="10">
        <f t="shared" si="1"/>
        <v>1430.0000000000002</v>
      </c>
      <c r="G101" s="10">
        <f t="shared" si="1"/>
        <v>1573.0000000000005</v>
      </c>
    </row>
    <row r="102" spans="1:29" x14ac:dyDescent="0.25">
      <c r="C102">
        <v>42921</v>
      </c>
      <c r="D102" t="s">
        <v>47</v>
      </c>
      <c r="E102" s="10">
        <v>4300</v>
      </c>
      <c r="F102" s="10">
        <f t="shared" si="1"/>
        <v>4730</v>
      </c>
      <c r="G102" s="10">
        <f t="shared" si="1"/>
        <v>5203</v>
      </c>
    </row>
    <row r="103" spans="1:29" x14ac:dyDescent="0.25">
      <c r="C103">
        <v>42931</v>
      </c>
      <c r="D103" t="s">
        <v>48</v>
      </c>
      <c r="E103" s="10">
        <v>50</v>
      </c>
      <c r="F103" s="10">
        <f t="shared" si="1"/>
        <v>55.000000000000007</v>
      </c>
      <c r="G103" s="10">
        <f t="shared" si="1"/>
        <v>60.500000000000014</v>
      </c>
    </row>
    <row r="104" spans="1:29" x14ac:dyDescent="0.25">
      <c r="C104">
        <v>42941</v>
      </c>
      <c r="D104" t="s">
        <v>49</v>
      </c>
      <c r="E104" s="10">
        <v>1500</v>
      </c>
      <c r="F104" s="10">
        <f t="shared" si="1"/>
        <v>1650.0000000000002</v>
      </c>
      <c r="G104" s="10">
        <f t="shared" si="1"/>
        <v>1815.0000000000005</v>
      </c>
    </row>
    <row r="105" spans="1:29" x14ac:dyDescent="0.25">
      <c r="C105">
        <v>42953</v>
      </c>
      <c r="D105" t="s">
        <v>50</v>
      </c>
      <c r="E105" s="10">
        <v>18000</v>
      </c>
      <c r="F105" s="10">
        <f t="shared" si="1"/>
        <v>19800</v>
      </c>
      <c r="G105" s="10">
        <f t="shared" si="1"/>
        <v>21780</v>
      </c>
    </row>
    <row r="106" spans="1:29" x14ac:dyDescent="0.25">
      <c r="C106">
        <v>44311</v>
      </c>
      <c r="D106" t="s">
        <v>124</v>
      </c>
      <c r="E106" s="10">
        <v>1350</v>
      </c>
      <c r="F106" s="10">
        <f t="shared" si="1"/>
        <v>1485.0000000000002</v>
      </c>
      <c r="G106" s="10">
        <f t="shared" si="1"/>
        <v>1633.5000000000005</v>
      </c>
    </row>
    <row r="107" spans="1:29" x14ac:dyDescent="0.25">
      <c r="C107">
        <v>44331</v>
      </c>
      <c r="D107" t="s">
        <v>51</v>
      </c>
      <c r="E107" s="10">
        <v>10</v>
      </c>
      <c r="F107" s="10">
        <f t="shared" si="1"/>
        <v>11</v>
      </c>
      <c r="G107" s="10">
        <f t="shared" si="1"/>
        <v>12.100000000000001</v>
      </c>
    </row>
    <row r="108" spans="1:29" x14ac:dyDescent="0.25">
      <c r="C108">
        <v>44341</v>
      </c>
      <c r="D108" t="s">
        <v>52</v>
      </c>
      <c r="E108" s="10">
        <v>100</v>
      </c>
      <c r="F108" s="10">
        <f t="shared" si="1"/>
        <v>110.00000000000001</v>
      </c>
      <c r="G108" s="10">
        <f t="shared" si="1"/>
        <v>121.00000000000003</v>
      </c>
    </row>
    <row r="109" spans="1:29" x14ac:dyDescent="0.25">
      <c r="C109">
        <v>429112</v>
      </c>
      <c r="D109" t="s">
        <v>125</v>
      </c>
      <c r="E109" s="10">
        <v>1000</v>
      </c>
      <c r="F109" s="10">
        <f t="shared" si="1"/>
        <v>1100</v>
      </c>
      <c r="G109" s="10">
        <f t="shared" si="1"/>
        <v>1210</v>
      </c>
    </row>
    <row r="110" spans="1:29" x14ac:dyDescent="0.25">
      <c r="C110">
        <v>429113</v>
      </c>
      <c r="D110" t="s">
        <v>126</v>
      </c>
      <c r="E110" s="10">
        <v>1500</v>
      </c>
      <c r="F110" s="10">
        <f t="shared" si="1"/>
        <v>1650.0000000000002</v>
      </c>
      <c r="G110" s="10">
        <f t="shared" si="1"/>
        <v>1815.0000000000005</v>
      </c>
    </row>
    <row r="111" spans="1:29" x14ac:dyDescent="0.25">
      <c r="C111">
        <v>429114</v>
      </c>
      <c r="D111" t="s">
        <v>127</v>
      </c>
      <c r="E111" s="10">
        <v>1200</v>
      </c>
      <c r="F111" s="10">
        <f t="shared" si="1"/>
        <v>1320</v>
      </c>
      <c r="G111" s="10">
        <f t="shared" si="1"/>
        <v>1452.0000000000002</v>
      </c>
    </row>
    <row r="112" spans="1:29" s="21" customFormat="1" x14ac:dyDescent="0.25">
      <c r="A112" s="29"/>
      <c r="B112" s="21" t="s">
        <v>11</v>
      </c>
      <c r="C112" s="21" t="s">
        <v>75</v>
      </c>
      <c r="E112" s="22">
        <f>E115+E113+E114+E116</f>
        <v>50000</v>
      </c>
      <c r="F112" s="23">
        <f t="shared" si="1"/>
        <v>55000.000000000007</v>
      </c>
      <c r="G112" s="23">
        <f t="shared" si="1"/>
        <v>60500.000000000015</v>
      </c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36" s="6" customFormat="1" x14ac:dyDescent="0.25">
      <c r="A113"/>
      <c r="B113"/>
      <c r="C113">
        <v>425211</v>
      </c>
      <c r="D113" t="s">
        <v>88</v>
      </c>
      <c r="E113" s="10">
        <v>0</v>
      </c>
      <c r="F113" s="10">
        <f t="shared" si="1"/>
        <v>0</v>
      </c>
      <c r="G113" s="10">
        <f t="shared" si="1"/>
        <v>0</v>
      </c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</row>
    <row r="114" spans="1:36" s="6" customFormat="1" x14ac:dyDescent="0.25">
      <c r="A114"/>
      <c r="B114"/>
      <c r="C114">
        <v>429521</v>
      </c>
      <c r="D114" t="s">
        <v>107</v>
      </c>
      <c r="E114" s="10">
        <v>0</v>
      </c>
      <c r="F114" s="10">
        <f t="shared" si="1"/>
        <v>0</v>
      </c>
      <c r="G114" s="10">
        <f t="shared" si="1"/>
        <v>0</v>
      </c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</row>
    <row r="115" spans="1:36" x14ac:dyDescent="0.25">
      <c r="C115">
        <v>425212</v>
      </c>
      <c r="D115" t="s">
        <v>128</v>
      </c>
      <c r="E115" s="10">
        <v>40000</v>
      </c>
      <c r="F115" s="10">
        <f t="shared" si="1"/>
        <v>44000</v>
      </c>
      <c r="G115" s="10">
        <f t="shared" si="1"/>
        <v>48400.000000000007</v>
      </c>
    </row>
    <row r="116" spans="1:36" x14ac:dyDescent="0.25">
      <c r="C116">
        <v>4255121</v>
      </c>
      <c r="D116" t="s">
        <v>129</v>
      </c>
      <c r="E116" s="10">
        <v>10000</v>
      </c>
      <c r="F116" s="10">
        <f t="shared" si="1"/>
        <v>11000</v>
      </c>
      <c r="G116" s="10">
        <f t="shared" si="1"/>
        <v>12100.000000000002</v>
      </c>
    </row>
    <row r="117" spans="1:36" s="1" customFormat="1" x14ac:dyDescent="0.25">
      <c r="A117"/>
      <c r="B117" s="1" t="s">
        <v>10</v>
      </c>
      <c r="C117" s="1" t="s">
        <v>53</v>
      </c>
      <c r="E117" s="11">
        <f>E118</f>
        <v>350</v>
      </c>
      <c r="F117" s="34">
        <f t="shared" si="1"/>
        <v>385.00000000000006</v>
      </c>
      <c r="G117" s="34">
        <f t="shared" si="1"/>
        <v>423.50000000000011</v>
      </c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36" x14ac:dyDescent="0.25">
      <c r="C118">
        <v>429211</v>
      </c>
      <c r="D118" t="s">
        <v>47</v>
      </c>
      <c r="E118" s="10">
        <v>350</v>
      </c>
      <c r="F118" s="10">
        <f t="shared" si="1"/>
        <v>385.00000000000006</v>
      </c>
      <c r="G118" s="10">
        <f t="shared" si="1"/>
        <v>423.50000000000011</v>
      </c>
    </row>
    <row r="119" spans="1:36" s="7" customFormat="1" x14ac:dyDescent="0.25">
      <c r="A119"/>
      <c r="B119" s="7" t="s">
        <v>12</v>
      </c>
      <c r="C119" s="7" t="s">
        <v>54</v>
      </c>
      <c r="E119" s="12">
        <f>E120+E121+E122+E123+E124+E125</f>
        <v>1125230</v>
      </c>
      <c r="F119" s="33">
        <f t="shared" si="1"/>
        <v>1237753</v>
      </c>
      <c r="G119" s="33">
        <f t="shared" si="1"/>
        <v>1361528.3</v>
      </c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</row>
    <row r="120" spans="1:36" x14ac:dyDescent="0.25">
      <c r="C120">
        <v>41111</v>
      </c>
      <c r="D120" t="s">
        <v>55</v>
      </c>
      <c r="E120" s="10">
        <v>960000</v>
      </c>
      <c r="F120" s="10">
        <f t="shared" si="1"/>
        <v>1056000</v>
      </c>
      <c r="G120" s="10">
        <f t="shared" si="1"/>
        <v>1161600</v>
      </c>
    </row>
    <row r="121" spans="1:36" x14ac:dyDescent="0.25">
      <c r="C121">
        <v>41131</v>
      </c>
      <c r="D121" t="s">
        <v>56</v>
      </c>
      <c r="E121" s="10">
        <v>10000</v>
      </c>
      <c r="F121" s="10">
        <f t="shared" si="1"/>
        <v>11000</v>
      </c>
      <c r="G121" s="10">
        <f t="shared" si="1"/>
        <v>12100.000000000002</v>
      </c>
    </row>
    <row r="122" spans="1:36" x14ac:dyDescent="0.25">
      <c r="C122">
        <v>41211</v>
      </c>
      <c r="D122" t="s">
        <v>57</v>
      </c>
      <c r="E122" s="10">
        <v>26000</v>
      </c>
      <c r="F122" s="10">
        <f t="shared" si="1"/>
        <v>28600.000000000004</v>
      </c>
      <c r="G122" s="10">
        <f t="shared" si="1"/>
        <v>31460.000000000007</v>
      </c>
    </row>
    <row r="123" spans="1:36" x14ac:dyDescent="0.25">
      <c r="C123">
        <v>41311</v>
      </c>
      <c r="D123" t="s">
        <v>58</v>
      </c>
      <c r="E123" s="10">
        <v>100200</v>
      </c>
      <c r="F123" s="10">
        <f t="shared" si="1"/>
        <v>110220.00000000001</v>
      </c>
      <c r="G123" s="10">
        <f t="shared" si="1"/>
        <v>121242.00000000003</v>
      </c>
    </row>
    <row r="124" spans="1:36" x14ac:dyDescent="0.25">
      <c r="C124">
        <v>42121</v>
      </c>
      <c r="D124" t="s">
        <v>59</v>
      </c>
      <c r="E124" s="10">
        <v>25000</v>
      </c>
      <c r="F124" s="10">
        <f t="shared" si="1"/>
        <v>27500.000000000004</v>
      </c>
      <c r="G124" s="10">
        <f t="shared" si="1"/>
        <v>30250.000000000007</v>
      </c>
    </row>
    <row r="125" spans="1:36" x14ac:dyDescent="0.25">
      <c r="C125">
        <v>41341</v>
      </c>
      <c r="D125" t="s">
        <v>76</v>
      </c>
      <c r="E125" s="10">
        <v>4030</v>
      </c>
      <c r="F125" s="10">
        <f t="shared" si="1"/>
        <v>4433</v>
      </c>
      <c r="G125" s="10">
        <f t="shared" si="1"/>
        <v>4876.3</v>
      </c>
    </row>
    <row r="126" spans="1:36" s="8" customFormat="1" x14ac:dyDescent="0.25">
      <c r="A126"/>
      <c r="B126" s="8" t="s">
        <v>17</v>
      </c>
      <c r="C126" s="8" t="s">
        <v>60</v>
      </c>
      <c r="E126" s="13">
        <f>E127+E128+E129+E130+E131</f>
        <v>192000</v>
      </c>
      <c r="F126" s="32">
        <f t="shared" si="1"/>
        <v>211200.00000000003</v>
      </c>
      <c r="G126" s="32">
        <f t="shared" si="1"/>
        <v>232320.00000000006</v>
      </c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</row>
    <row r="127" spans="1:36" x14ac:dyDescent="0.25">
      <c r="C127">
        <v>411112</v>
      </c>
      <c r="D127" t="s">
        <v>55</v>
      </c>
      <c r="E127" s="10">
        <v>177200</v>
      </c>
      <c r="F127" s="10">
        <f t="shared" si="1"/>
        <v>194920.00000000003</v>
      </c>
      <c r="G127" s="10">
        <f t="shared" si="1"/>
        <v>214412.00000000006</v>
      </c>
    </row>
    <row r="128" spans="1:36" x14ac:dyDescent="0.25">
      <c r="C128">
        <v>411312</v>
      </c>
      <c r="D128" t="s">
        <v>56</v>
      </c>
      <c r="E128" s="10">
        <v>4200</v>
      </c>
      <c r="F128" s="10">
        <f t="shared" si="1"/>
        <v>4620</v>
      </c>
      <c r="G128" s="10">
        <f t="shared" si="1"/>
        <v>5082</v>
      </c>
    </row>
    <row r="129" spans="1:36" x14ac:dyDescent="0.25">
      <c r="C129">
        <v>412112</v>
      </c>
      <c r="D129" t="s">
        <v>57</v>
      </c>
      <c r="E129" s="10">
        <v>3600</v>
      </c>
      <c r="F129" s="10">
        <f t="shared" si="1"/>
        <v>3960.0000000000005</v>
      </c>
      <c r="G129" s="10">
        <f t="shared" si="1"/>
        <v>4356.0000000000009</v>
      </c>
    </row>
    <row r="130" spans="1:36" x14ac:dyDescent="0.25">
      <c r="C130">
        <v>413112</v>
      </c>
      <c r="D130" t="s">
        <v>58</v>
      </c>
      <c r="E130" s="10">
        <v>4000</v>
      </c>
      <c r="F130" s="10">
        <f t="shared" si="1"/>
        <v>4400</v>
      </c>
      <c r="G130" s="10">
        <f t="shared" si="1"/>
        <v>4840</v>
      </c>
    </row>
    <row r="131" spans="1:36" x14ac:dyDescent="0.25">
      <c r="C131">
        <v>421212</v>
      </c>
      <c r="D131" t="s">
        <v>59</v>
      </c>
      <c r="E131" s="10">
        <v>3000</v>
      </c>
      <c r="F131" s="10">
        <f t="shared" si="1"/>
        <v>3300.0000000000005</v>
      </c>
      <c r="G131" s="10">
        <f t="shared" si="1"/>
        <v>3630.0000000000009</v>
      </c>
    </row>
    <row r="132" spans="1:36" s="1" customFormat="1" x14ac:dyDescent="0.25">
      <c r="A132"/>
      <c r="B132" s="1" t="s">
        <v>10</v>
      </c>
      <c r="C132" s="1" t="s">
        <v>61</v>
      </c>
      <c r="E132" s="11">
        <f>E133+E134+E135+E136+E137+E138</f>
        <v>57800</v>
      </c>
      <c r="F132" s="34">
        <f t="shared" si="1"/>
        <v>63580.000000000007</v>
      </c>
      <c r="G132" s="34">
        <f t="shared" si="1"/>
        <v>69938.000000000015</v>
      </c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</row>
    <row r="133" spans="1:36" x14ac:dyDescent="0.25">
      <c r="C133">
        <v>411113</v>
      </c>
      <c r="D133" t="s">
        <v>55</v>
      </c>
      <c r="E133" s="10">
        <v>50000</v>
      </c>
      <c r="F133" s="10">
        <f t="shared" si="1"/>
        <v>55000.000000000007</v>
      </c>
      <c r="G133" s="10">
        <f t="shared" si="1"/>
        <v>60500.000000000015</v>
      </c>
    </row>
    <row r="134" spans="1:36" x14ac:dyDescent="0.25">
      <c r="C134">
        <v>411313</v>
      </c>
      <c r="D134" t="s">
        <v>56</v>
      </c>
      <c r="E134" s="10">
        <v>200</v>
      </c>
      <c r="F134" s="10">
        <f t="shared" si="1"/>
        <v>220.00000000000003</v>
      </c>
      <c r="G134" s="10">
        <f t="shared" si="1"/>
        <v>242.00000000000006</v>
      </c>
    </row>
    <row r="135" spans="1:36" x14ac:dyDescent="0.25">
      <c r="C135">
        <v>412113</v>
      </c>
      <c r="D135" t="s">
        <v>57</v>
      </c>
      <c r="E135" s="10">
        <v>2600</v>
      </c>
      <c r="F135" s="10">
        <f t="shared" si="1"/>
        <v>2860.0000000000005</v>
      </c>
      <c r="G135" s="10">
        <f t="shared" si="1"/>
        <v>3146.0000000000009</v>
      </c>
    </row>
    <row r="136" spans="1:36" x14ac:dyDescent="0.25">
      <c r="C136">
        <v>413113</v>
      </c>
      <c r="D136" t="s">
        <v>58</v>
      </c>
      <c r="E136" s="10">
        <v>4000</v>
      </c>
      <c r="F136" s="10">
        <f t="shared" si="1"/>
        <v>4400</v>
      </c>
      <c r="G136" s="10">
        <f t="shared" si="1"/>
        <v>4840</v>
      </c>
    </row>
    <row r="137" spans="1:36" x14ac:dyDescent="0.25">
      <c r="C137">
        <v>421213</v>
      </c>
      <c r="D137" t="s">
        <v>59</v>
      </c>
      <c r="E137" s="10">
        <v>800</v>
      </c>
      <c r="F137" s="10">
        <f t="shared" si="1"/>
        <v>880.00000000000011</v>
      </c>
      <c r="G137" s="10">
        <f t="shared" si="1"/>
        <v>968.00000000000023</v>
      </c>
    </row>
    <row r="138" spans="1:36" x14ac:dyDescent="0.25">
      <c r="C138">
        <v>42573</v>
      </c>
      <c r="D138" t="s">
        <v>44</v>
      </c>
      <c r="E138" s="10">
        <v>200</v>
      </c>
      <c r="F138" s="10">
        <f t="shared" si="1"/>
        <v>220.00000000000003</v>
      </c>
      <c r="G138" s="10">
        <f t="shared" si="1"/>
        <v>242.00000000000006</v>
      </c>
    </row>
    <row r="139" spans="1:36" s="8" customFormat="1" x14ac:dyDescent="0.25">
      <c r="A139"/>
      <c r="B139" s="8" t="s">
        <v>17</v>
      </c>
      <c r="C139" s="8" t="s">
        <v>62</v>
      </c>
      <c r="E139" s="13">
        <f>E140</f>
        <v>400</v>
      </c>
      <c r="F139" s="32">
        <f t="shared" si="1"/>
        <v>440.00000000000006</v>
      </c>
      <c r="G139" s="32">
        <f t="shared" si="1"/>
        <v>484.00000000000011</v>
      </c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</row>
    <row r="140" spans="1:36" x14ac:dyDescent="0.25">
      <c r="C140">
        <v>422111</v>
      </c>
      <c r="D140" t="s">
        <v>63</v>
      </c>
      <c r="E140" s="10">
        <v>400</v>
      </c>
      <c r="F140" s="10">
        <f t="shared" si="1"/>
        <v>440.00000000000006</v>
      </c>
      <c r="G140" s="10">
        <f t="shared" si="1"/>
        <v>484.00000000000011</v>
      </c>
    </row>
    <row r="141" spans="1:36" s="7" customFormat="1" x14ac:dyDescent="0.25">
      <c r="A141"/>
      <c r="B141" s="7" t="s">
        <v>12</v>
      </c>
      <c r="C141" s="7" t="s">
        <v>64</v>
      </c>
      <c r="E141" s="12">
        <f>E142+E143+E144</f>
        <v>43500</v>
      </c>
      <c r="F141" s="33">
        <f t="shared" si="1"/>
        <v>47850.000000000007</v>
      </c>
      <c r="G141" s="33">
        <f t="shared" si="1"/>
        <v>52635.000000000015</v>
      </c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</row>
    <row r="142" spans="1:36" x14ac:dyDescent="0.25">
      <c r="C142">
        <v>45211</v>
      </c>
      <c r="D142" t="s">
        <v>77</v>
      </c>
      <c r="E142" s="10">
        <v>25000</v>
      </c>
      <c r="F142" s="10">
        <f t="shared" si="1"/>
        <v>27500.000000000004</v>
      </c>
      <c r="G142" s="10">
        <f t="shared" si="1"/>
        <v>30250.000000000007</v>
      </c>
    </row>
    <row r="143" spans="1:36" x14ac:dyDescent="0.25">
      <c r="C143">
        <v>45212</v>
      </c>
      <c r="D143" t="s">
        <v>78</v>
      </c>
      <c r="E143" s="10">
        <v>500</v>
      </c>
      <c r="F143" s="10">
        <f t="shared" si="1"/>
        <v>550</v>
      </c>
      <c r="G143" s="10">
        <f t="shared" si="1"/>
        <v>605</v>
      </c>
    </row>
    <row r="144" spans="1:36" x14ac:dyDescent="0.25">
      <c r="C144">
        <v>42517</v>
      </c>
      <c r="D144" t="s">
        <v>15</v>
      </c>
      <c r="E144" s="10">
        <v>18000</v>
      </c>
      <c r="F144" s="10">
        <f t="shared" si="1"/>
        <v>19800</v>
      </c>
      <c r="G144" s="10">
        <f t="shared" si="1"/>
        <v>21780</v>
      </c>
    </row>
    <row r="145" spans="1:36" s="8" customFormat="1" x14ac:dyDescent="0.25">
      <c r="A145"/>
      <c r="B145" s="8" t="s">
        <v>17</v>
      </c>
      <c r="C145" s="8" t="s">
        <v>65</v>
      </c>
      <c r="E145" s="13">
        <f>E146</f>
        <v>4600</v>
      </c>
      <c r="F145" s="32">
        <f t="shared" ref="F145:G167" si="2">E145*1.1</f>
        <v>5060</v>
      </c>
      <c r="G145" s="32">
        <f t="shared" si="2"/>
        <v>5566</v>
      </c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</row>
    <row r="146" spans="1:36" x14ac:dyDescent="0.25">
      <c r="C146">
        <v>42592</v>
      </c>
      <c r="D146" t="s">
        <v>50</v>
      </c>
      <c r="E146" s="10">
        <v>4600</v>
      </c>
      <c r="F146" s="10">
        <f t="shared" si="2"/>
        <v>5060</v>
      </c>
      <c r="G146" s="10">
        <f t="shared" si="2"/>
        <v>5566</v>
      </c>
    </row>
    <row r="147" spans="1:36" s="8" customFormat="1" x14ac:dyDescent="0.25">
      <c r="A147"/>
      <c r="B147" s="8" t="s">
        <v>17</v>
      </c>
      <c r="C147" s="8" t="s">
        <v>66</v>
      </c>
      <c r="E147" s="13">
        <f>E148+E149+E150+E151+E152+E153</f>
        <v>135200</v>
      </c>
      <c r="F147" s="32">
        <f t="shared" si="2"/>
        <v>148720</v>
      </c>
      <c r="G147" s="32">
        <f t="shared" si="2"/>
        <v>163592</v>
      </c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1:36" x14ac:dyDescent="0.25">
      <c r="C148">
        <v>411114</v>
      </c>
      <c r="D148" t="s">
        <v>55</v>
      </c>
      <c r="E148" s="10">
        <v>101000</v>
      </c>
      <c r="F148" s="10">
        <f t="shared" si="2"/>
        <v>111100.00000000001</v>
      </c>
      <c r="G148" s="10">
        <f t="shared" si="2"/>
        <v>122210.00000000003</v>
      </c>
    </row>
    <row r="149" spans="1:36" x14ac:dyDescent="0.25">
      <c r="C149">
        <v>411314</v>
      </c>
      <c r="D149" t="s">
        <v>56</v>
      </c>
      <c r="E149" s="10">
        <v>0</v>
      </c>
      <c r="F149" s="10">
        <f t="shared" si="2"/>
        <v>0</v>
      </c>
      <c r="G149" s="10">
        <f t="shared" si="2"/>
        <v>0</v>
      </c>
    </row>
    <row r="150" spans="1:36" x14ac:dyDescent="0.25">
      <c r="C150">
        <v>412114</v>
      </c>
      <c r="D150" t="s">
        <v>57</v>
      </c>
      <c r="E150" s="10">
        <v>6000</v>
      </c>
      <c r="F150" s="10">
        <f t="shared" si="2"/>
        <v>6600.0000000000009</v>
      </c>
      <c r="G150" s="10">
        <f t="shared" si="2"/>
        <v>7260.0000000000018</v>
      </c>
    </row>
    <row r="151" spans="1:36" x14ac:dyDescent="0.25">
      <c r="C151">
        <v>413114</v>
      </c>
      <c r="D151" t="s">
        <v>58</v>
      </c>
      <c r="E151" s="10">
        <v>19800</v>
      </c>
      <c r="F151" s="10">
        <f t="shared" si="2"/>
        <v>21780</v>
      </c>
      <c r="G151" s="10">
        <f t="shared" si="2"/>
        <v>23958.000000000004</v>
      </c>
    </row>
    <row r="152" spans="1:36" x14ac:dyDescent="0.25">
      <c r="C152">
        <v>421214</v>
      </c>
      <c r="D152" t="s">
        <v>59</v>
      </c>
      <c r="E152" s="10">
        <v>8400</v>
      </c>
      <c r="F152" s="10">
        <f t="shared" si="2"/>
        <v>9240</v>
      </c>
      <c r="G152" s="10">
        <f t="shared" si="2"/>
        <v>10164</v>
      </c>
    </row>
    <row r="153" spans="1:36" x14ac:dyDescent="0.25">
      <c r="C153">
        <v>425724</v>
      </c>
      <c r="D153" t="s">
        <v>44</v>
      </c>
      <c r="E153" s="10">
        <v>0</v>
      </c>
      <c r="F153" s="10">
        <f t="shared" si="2"/>
        <v>0</v>
      </c>
      <c r="G153" s="10">
        <f t="shared" si="2"/>
        <v>0</v>
      </c>
    </row>
    <row r="154" spans="1:36" x14ac:dyDescent="0.25">
      <c r="B154" s="14" t="s">
        <v>27</v>
      </c>
      <c r="C154" s="14" t="s">
        <v>67</v>
      </c>
      <c r="D154" s="14"/>
      <c r="E154" s="15">
        <f>E155+E156+E157+E158+E159</f>
        <v>0</v>
      </c>
      <c r="F154" s="15">
        <f t="shared" si="2"/>
        <v>0</v>
      </c>
      <c r="G154" s="15">
        <f t="shared" si="2"/>
        <v>0</v>
      </c>
    </row>
    <row r="155" spans="1:36" x14ac:dyDescent="0.25">
      <c r="C155">
        <v>411115</v>
      </c>
      <c r="D155" t="s">
        <v>55</v>
      </c>
      <c r="E155" s="10">
        <v>0</v>
      </c>
      <c r="F155" s="10">
        <f t="shared" si="2"/>
        <v>0</v>
      </c>
      <c r="G155" s="10">
        <f t="shared" si="2"/>
        <v>0</v>
      </c>
    </row>
    <row r="156" spans="1:36" x14ac:dyDescent="0.25">
      <c r="C156">
        <v>411315</v>
      </c>
      <c r="D156" t="s">
        <v>56</v>
      </c>
      <c r="E156" s="10">
        <v>0</v>
      </c>
      <c r="F156" s="10">
        <f t="shared" si="2"/>
        <v>0</v>
      </c>
      <c r="G156" s="10">
        <f t="shared" si="2"/>
        <v>0</v>
      </c>
    </row>
    <row r="157" spans="1:36" x14ac:dyDescent="0.25">
      <c r="C157">
        <v>412115</v>
      </c>
      <c r="D157" t="s">
        <v>57</v>
      </c>
      <c r="E157" s="10">
        <v>0</v>
      </c>
      <c r="F157" s="10">
        <f t="shared" si="2"/>
        <v>0</v>
      </c>
      <c r="G157" s="10">
        <f t="shared" si="2"/>
        <v>0</v>
      </c>
    </row>
    <row r="158" spans="1:36" x14ac:dyDescent="0.25">
      <c r="C158">
        <v>413115</v>
      </c>
      <c r="D158" t="s">
        <v>58</v>
      </c>
      <c r="E158" s="10">
        <v>0</v>
      </c>
      <c r="F158" s="10">
        <f t="shared" si="2"/>
        <v>0</v>
      </c>
      <c r="G158" s="10">
        <f t="shared" si="2"/>
        <v>0</v>
      </c>
    </row>
    <row r="159" spans="1:36" x14ac:dyDescent="0.25">
      <c r="C159">
        <v>421215</v>
      </c>
      <c r="D159" t="s">
        <v>59</v>
      </c>
      <c r="E159" s="10">
        <v>0</v>
      </c>
      <c r="F159" s="10">
        <f t="shared" si="2"/>
        <v>0</v>
      </c>
      <c r="G159" s="10">
        <f t="shared" si="2"/>
        <v>0</v>
      </c>
    </row>
    <row r="160" spans="1:36" x14ac:dyDescent="0.25">
      <c r="B160" s="14" t="s">
        <v>27</v>
      </c>
      <c r="C160" s="14" t="s">
        <v>68</v>
      </c>
      <c r="D160" s="14"/>
      <c r="E160" s="15">
        <f>E161+E162+E163</f>
        <v>3670</v>
      </c>
      <c r="F160" s="15">
        <f t="shared" si="2"/>
        <v>4037.0000000000005</v>
      </c>
      <c r="G160" s="15">
        <f t="shared" si="2"/>
        <v>4440.7000000000007</v>
      </c>
    </row>
    <row r="161" spans="2:7" x14ac:dyDescent="0.25">
      <c r="C161">
        <v>4262111</v>
      </c>
      <c r="D161" t="s">
        <v>69</v>
      </c>
      <c r="E161" s="10">
        <v>2000</v>
      </c>
      <c r="F161" s="10">
        <f t="shared" si="2"/>
        <v>2200</v>
      </c>
      <c r="G161" s="10">
        <f t="shared" si="2"/>
        <v>2420</v>
      </c>
    </row>
    <row r="162" spans="2:7" x14ac:dyDescent="0.25">
      <c r="C162">
        <v>4262142</v>
      </c>
      <c r="D162" t="s">
        <v>70</v>
      </c>
      <c r="E162" s="10">
        <v>1500</v>
      </c>
      <c r="F162" s="10">
        <f t="shared" si="2"/>
        <v>1650.0000000000002</v>
      </c>
      <c r="G162" s="10">
        <f t="shared" si="2"/>
        <v>1815.0000000000005</v>
      </c>
    </row>
    <row r="163" spans="2:7" x14ac:dyDescent="0.25">
      <c r="C163">
        <v>4262162</v>
      </c>
      <c r="D163" t="s">
        <v>71</v>
      </c>
      <c r="E163" s="10">
        <v>170</v>
      </c>
      <c r="F163" s="10">
        <f t="shared" si="2"/>
        <v>187.00000000000003</v>
      </c>
      <c r="G163" s="10">
        <f t="shared" si="2"/>
        <v>205.70000000000005</v>
      </c>
    </row>
    <row r="164" spans="2:7" x14ac:dyDescent="0.25">
      <c r="B164" s="17" t="s">
        <v>31</v>
      </c>
      <c r="C164" s="17" t="s">
        <v>72</v>
      </c>
      <c r="D164" s="17"/>
      <c r="E164" s="19">
        <f>E165</f>
        <v>12000</v>
      </c>
      <c r="F164" s="19">
        <f t="shared" si="2"/>
        <v>13200.000000000002</v>
      </c>
      <c r="G164" s="19">
        <f t="shared" si="2"/>
        <v>14520.000000000004</v>
      </c>
    </row>
    <row r="165" spans="2:7" x14ac:dyDescent="0.25">
      <c r="C165">
        <v>42954</v>
      </c>
      <c r="D165" t="s">
        <v>50</v>
      </c>
      <c r="E165" s="10">
        <v>12000</v>
      </c>
      <c r="F165" s="10">
        <f t="shared" si="2"/>
        <v>13200.000000000002</v>
      </c>
      <c r="G165" s="10">
        <f t="shared" si="2"/>
        <v>14520.000000000004</v>
      </c>
    </row>
    <row r="166" spans="2:7" x14ac:dyDescent="0.25">
      <c r="B166" s="14" t="s">
        <v>33</v>
      </c>
      <c r="C166" s="14" t="s">
        <v>73</v>
      </c>
      <c r="D166" s="14"/>
      <c r="E166" s="15">
        <f>E167</f>
        <v>25000</v>
      </c>
      <c r="F166" s="15">
        <f t="shared" si="2"/>
        <v>27500.000000000004</v>
      </c>
      <c r="G166" s="15">
        <f t="shared" si="2"/>
        <v>30250.000000000007</v>
      </c>
    </row>
    <row r="167" spans="2:7" x14ac:dyDescent="0.25">
      <c r="C167">
        <v>42955</v>
      </c>
      <c r="D167" t="s">
        <v>50</v>
      </c>
      <c r="E167" s="10">
        <v>25000</v>
      </c>
      <c r="F167" s="10">
        <f t="shared" si="2"/>
        <v>27500.000000000004</v>
      </c>
      <c r="G167" s="10">
        <f t="shared" si="2"/>
        <v>30250.000000000007</v>
      </c>
    </row>
  </sheetData>
  <phoneticPr fontId="7" type="noConversion"/>
  <conditionalFormatting sqref="H78:XFD78 A78:B78 D78">
    <cfRule type="colorScale" priority="12">
      <colorScale>
        <cfvo type="min"/>
        <cfvo type="max"/>
        <color rgb="FFFF7128"/>
        <color rgb="FFFFEF9C"/>
      </colorScale>
    </cfRule>
  </conditionalFormatting>
  <conditionalFormatting sqref="H14:XFD14 A14:E1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5:XFD15 A15:E15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9:XFD49 A49:E49">
    <cfRule type="colorScale" priority="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14:G1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:G1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Korisnik1</dc:creator>
  <cp:lastModifiedBy>Korisnik1</cp:lastModifiedBy>
  <cp:lastPrinted>2025-09-25T10:07:12Z</cp:lastPrinted>
  <dcterms:created xsi:type="dcterms:W3CDTF">2015-06-05T18:19:34Z</dcterms:created>
  <dcterms:modified xsi:type="dcterms:W3CDTF">2025-09-25T10:28:45Z</dcterms:modified>
</cp:coreProperties>
</file>